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gama20005-my.sharepoint.com/personal/jhennig_gama_aero/Documents/Documents/Statistics Presentations/GAMA Data Book/2024/"/>
    </mc:Choice>
  </mc:AlternateContent>
  <xr:revisionPtr revIDLastSave="395" documentId="11_F25DC773A252ABDACC104824791A57F65BDE58EF" xr6:coauthVersionLast="47" xr6:coauthVersionMax="47" xr10:uidLastSave="{4A59E05C-C889-4AE9-B28F-EAB36400F27D}"/>
  <bookViews>
    <workbookView xWindow="4695" yWindow="990" windowWidth="22665" windowHeight="14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4" i="1" l="1"/>
  <c r="T68" i="1" l="1"/>
  <c r="U68" i="1"/>
  <c r="T76" i="1"/>
  <c r="U76" i="1"/>
  <c r="T71" i="1"/>
  <c r="U71" i="1"/>
  <c r="U69" i="1" l="1"/>
  <c r="T58" i="1"/>
  <c r="U58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T54" i="1"/>
  <c r="U54" i="1"/>
  <c r="C54" i="1"/>
  <c r="S50" i="1"/>
  <c r="T50" i="1"/>
  <c r="U50" i="1"/>
  <c r="S48" i="1"/>
  <c r="T48" i="1"/>
  <c r="U48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C44" i="1"/>
  <c r="S41" i="1"/>
  <c r="T41" i="1"/>
  <c r="U41" i="1"/>
  <c r="S37" i="1"/>
  <c r="T37" i="1"/>
  <c r="U37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C33" i="1"/>
  <c r="S31" i="1"/>
  <c r="T31" i="1"/>
  <c r="U31" i="1"/>
  <c r="S29" i="1"/>
  <c r="T29" i="1"/>
  <c r="U29" i="1"/>
  <c r="S26" i="1"/>
  <c r="T26" i="1"/>
  <c r="U2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6" i="1"/>
  <c r="S14" i="1"/>
  <c r="T14" i="1"/>
  <c r="U14" i="1"/>
  <c r="T3" i="1"/>
  <c r="U3" i="1"/>
  <c r="S3" i="1"/>
  <c r="S58" i="1"/>
  <c r="S71" i="1"/>
  <c r="S68" i="1" l="1"/>
  <c r="T69" i="1" s="1"/>
  <c r="T80" i="1"/>
  <c r="U80" i="1"/>
  <c r="T79" i="1"/>
  <c r="U79" i="1"/>
  <c r="S76" i="1"/>
  <c r="T81" i="1" l="1"/>
  <c r="U81" i="1"/>
  <c r="R71" i="1"/>
  <c r="Q71" i="1"/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Q58" i="1"/>
  <c r="R58" i="1"/>
  <c r="Q50" i="1"/>
  <c r="R50" i="1"/>
  <c r="Q48" i="1"/>
  <c r="R48" i="1"/>
  <c r="Q41" i="1"/>
  <c r="R41" i="1"/>
  <c r="Q37" i="1"/>
  <c r="R37" i="1"/>
  <c r="Q31" i="1"/>
  <c r="R31" i="1"/>
  <c r="Q29" i="1"/>
  <c r="R29" i="1"/>
  <c r="Q14" i="1"/>
  <c r="R14" i="1"/>
  <c r="Q3" i="1"/>
  <c r="R3" i="1"/>
  <c r="N71" i="1"/>
  <c r="M71" i="1"/>
  <c r="L71" i="1"/>
  <c r="K71" i="1"/>
  <c r="J71" i="1"/>
  <c r="I71" i="1"/>
  <c r="G70" i="1"/>
  <c r="F70" i="1"/>
  <c r="E70" i="1"/>
  <c r="D70" i="1"/>
  <c r="D71" i="1" s="1"/>
  <c r="O65" i="1"/>
  <c r="P58" i="1"/>
  <c r="O58" i="1"/>
  <c r="N58" i="1"/>
  <c r="M58" i="1"/>
  <c r="L58" i="1"/>
  <c r="K58" i="1"/>
  <c r="J58" i="1"/>
  <c r="I58" i="1"/>
  <c r="H58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29" i="1"/>
  <c r="O29" i="1"/>
  <c r="N29" i="1"/>
  <c r="M29" i="1"/>
  <c r="L29" i="1"/>
  <c r="K29" i="1"/>
  <c r="J29" i="1"/>
  <c r="I29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3" i="1"/>
  <c r="O3" i="1"/>
  <c r="N3" i="1"/>
  <c r="M3" i="1"/>
  <c r="L3" i="1"/>
  <c r="K3" i="1"/>
  <c r="J3" i="1"/>
  <c r="I3" i="1"/>
  <c r="H3" i="1"/>
  <c r="S80" i="1" l="1"/>
  <c r="R68" i="1"/>
  <c r="S69" i="1" s="1"/>
  <c r="S79" i="1"/>
  <c r="Q68" i="1"/>
  <c r="C68" i="1"/>
  <c r="E71" i="1"/>
  <c r="G71" i="1"/>
  <c r="K68" i="1"/>
  <c r="O68" i="1"/>
  <c r="D68" i="1"/>
  <c r="L68" i="1"/>
  <c r="N68" i="1"/>
  <c r="I68" i="1"/>
  <c r="E68" i="1"/>
  <c r="F71" i="1"/>
  <c r="J68" i="1"/>
  <c r="F68" i="1"/>
  <c r="G68" i="1"/>
  <c r="H68" i="1"/>
  <c r="P68" i="1"/>
  <c r="M68" i="1"/>
  <c r="T74" i="1" l="1"/>
  <c r="U74" i="1"/>
  <c r="S74" i="1"/>
  <c r="S81" i="1"/>
  <c r="L69" i="1"/>
  <c r="D69" i="1"/>
  <c r="Q69" i="1"/>
  <c r="R69" i="1"/>
  <c r="N69" i="1"/>
  <c r="E69" i="1"/>
  <c r="I69" i="1"/>
  <c r="F69" i="1"/>
  <c r="M69" i="1"/>
  <c r="G69" i="1"/>
  <c r="J69" i="1"/>
  <c r="K69" i="1"/>
</calcChain>
</file>

<file path=xl/sharedStrings.xml><?xml version="1.0" encoding="utf-8"?>
<sst xmlns="http://schemas.openxmlformats.org/spreadsheetml/2006/main" count="523" uniqueCount="73">
  <si>
    <t>Air Tractor</t>
  </si>
  <si>
    <t>n/a</t>
  </si>
  <si>
    <t>AT-402A</t>
  </si>
  <si>
    <t>AT-402B</t>
  </si>
  <si>
    <t>AT-502B</t>
  </si>
  <si>
    <t>AT-504</t>
  </si>
  <si>
    <t>AT-602</t>
  </si>
  <si>
    <t>AT-802</t>
  </si>
  <si>
    <t>AT-802A</t>
  </si>
  <si>
    <t>AT-802AF</t>
  </si>
  <si>
    <t>-</t>
  </si>
  <si>
    <t>AT-802F</t>
  </si>
  <si>
    <t>AVIC General</t>
  </si>
  <si>
    <t>Y12 Series</t>
  </si>
  <si>
    <t>Daher</t>
  </si>
  <si>
    <t>Kodiak 100</t>
  </si>
  <si>
    <t>TBM 700</t>
  </si>
  <si>
    <t>TBM 850</t>
  </si>
  <si>
    <t>TBM 900</t>
  </si>
  <si>
    <t>TBM 910</t>
  </si>
  <si>
    <t>TBM 930</t>
  </si>
  <si>
    <t>TBM 940</t>
  </si>
  <si>
    <t>Extra Aircraft</t>
  </si>
  <si>
    <t>EA500</t>
  </si>
  <si>
    <t>Maule Air Incorporated</t>
  </si>
  <si>
    <t>M-7-420AC</t>
  </si>
  <si>
    <t>PAC 750XL</t>
  </si>
  <si>
    <t>Piaggio Aerospace</t>
  </si>
  <si>
    <t>P.180 Avanti</t>
  </si>
  <si>
    <t>P.180 Avanti II</t>
  </si>
  <si>
    <t>P.180 Avanti Evo</t>
  </si>
  <si>
    <t>Pilatus</t>
  </si>
  <si>
    <t>PC-6 Porter</t>
  </si>
  <si>
    <t>PC-12</t>
  </si>
  <si>
    <t>Piper Aircraft, Inc.</t>
  </si>
  <si>
    <t>PA-46-500TP Meridian / M500</t>
  </si>
  <si>
    <t>PA-46-600TP M600</t>
  </si>
  <si>
    <t>Quest Aircraft Company</t>
  </si>
  <si>
    <t>Textron Aviation (Beechcraft)</t>
  </si>
  <si>
    <t>King Air C90 / GTx</t>
  </si>
  <si>
    <t>Textron Aviation (Cessna Aircraft)</t>
  </si>
  <si>
    <t>CE-208 Caravan 675</t>
  </si>
  <si>
    <t>CE-208B Grand Caravan</t>
  </si>
  <si>
    <t>S2R-T34</t>
  </si>
  <si>
    <t>S2RHG-T65</t>
  </si>
  <si>
    <t>S2R-T660</t>
  </si>
  <si>
    <t>S2R-G10</t>
  </si>
  <si>
    <t>S2R-H80</t>
  </si>
  <si>
    <t>Viking Air Ltd.</t>
  </si>
  <si>
    <t>DHC-6 Series 400 Twin Otter</t>
  </si>
  <si>
    <t>Total Number of Airplanes</t>
  </si>
  <si>
    <t>% Change</t>
  </si>
  <si>
    <t>Total Billings for Airplanes ($M)</t>
  </si>
  <si>
    <t>Source: GAMA</t>
  </si>
  <si>
    <t>Epic Aircraft, LLC</t>
  </si>
  <si>
    <t>E1000</t>
  </si>
  <si>
    <r>
      <t xml:space="preserve">E1000 </t>
    </r>
    <r>
      <rPr>
        <i/>
        <sz val="11"/>
        <color theme="1"/>
        <rFont val="Calibri"/>
        <family val="2"/>
        <scheme val="minor"/>
      </rPr>
      <t>GX</t>
    </r>
  </si>
  <si>
    <t>King Air B200  / B250 / B260</t>
  </si>
  <si>
    <t>King Air 350/i/ER / B360</t>
  </si>
  <si>
    <t>Agricultrual</t>
  </si>
  <si>
    <t>AT</t>
  </si>
  <si>
    <t>TR</t>
  </si>
  <si>
    <t>AT-502A/XP</t>
  </si>
  <si>
    <t>S2R-510</t>
  </si>
  <si>
    <t>Kodiak 900</t>
  </si>
  <si>
    <t>1.4b Worldwide Turboprop Airplane Shipments by Manufacturer (2006-2024)</t>
  </si>
  <si>
    <t>TBM 960</t>
  </si>
  <si>
    <t>PAC 750XL-II SuperPAC</t>
  </si>
  <si>
    <t>Cresco</t>
  </si>
  <si>
    <t>NZ Aero (Pacific Aerospace)</t>
  </si>
  <si>
    <t>PA-46-701TP M700 Fury</t>
  </si>
  <si>
    <t>CE-408 Sky Courier</t>
  </si>
  <si>
    <t>Thrush Aircraft, LLC. (Inc.)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</si>
</sst>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2" fillId="0" borderId="2" xfId="1" applyNumberFormat="1" applyFont="1" applyFill="1" applyBorder="1" applyAlignment="1">
      <alignment horizontal="right"/>
    </xf>
    <xf numFmtId="165" fontId="0" fillId="0" borderId="0" xfId="2" applyNumberFormat="1" applyFont="1" applyFill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quotePrefix="1" applyAlignment="1">
      <alignment horizontal="right"/>
    </xf>
    <xf numFmtId="0" fontId="2" fillId="0" borderId="2" xfId="0" applyFont="1" applyBorder="1"/>
    <xf numFmtId="164" fontId="2" fillId="0" borderId="2" xfId="1" applyNumberFormat="1" applyFont="1" applyFill="1" applyBorder="1"/>
    <xf numFmtId="165" fontId="0" fillId="0" borderId="0" xfId="2" applyNumberFormat="1" applyFont="1" applyFill="1" applyAlignment="1">
      <alignment horizontal="right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right"/>
    </xf>
    <xf numFmtId="0" fontId="0" fillId="0" borderId="1" xfId="0" applyBorder="1"/>
    <xf numFmtId="165" fontId="0" fillId="0" borderId="1" xfId="2" applyNumberFormat="1" applyFont="1" applyFill="1" applyBorder="1"/>
    <xf numFmtId="165" fontId="0" fillId="0" borderId="1" xfId="2" applyNumberFormat="1" applyFont="1" applyFill="1" applyBorder="1" applyAlignment="1">
      <alignment horizontal="right"/>
    </xf>
    <xf numFmtId="16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0" xfId="0" applyFont="1" applyBorder="1"/>
    <xf numFmtId="0" fontId="0" fillId="0" borderId="0" xfId="0" applyFont="1" applyBorder="1"/>
    <xf numFmtId="0" fontId="2" fillId="0" borderId="0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1"/>
  <sheetViews>
    <sheetView tabSelected="1" topLeftCell="A58" workbookViewId="0">
      <selection activeCell="S55" sqref="S55"/>
    </sheetView>
  </sheetViews>
  <sheetFormatPr defaultRowHeight="15" x14ac:dyDescent="0.25"/>
  <cols>
    <col min="1" max="1" width="4.7109375" customWidth="1"/>
    <col min="2" max="2" width="27.42578125" bestFit="1" customWidth="1"/>
    <col min="3" max="18" width="8.7109375" customWidth="1"/>
  </cols>
  <sheetData>
    <row r="1" spans="1:21" x14ac:dyDescent="0.25">
      <c r="A1" t="s">
        <v>65</v>
      </c>
    </row>
    <row r="2" spans="1:21" x14ac:dyDescent="0.25"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  <c r="S2">
        <v>2022</v>
      </c>
      <c r="T2">
        <v>2023</v>
      </c>
      <c r="U2">
        <v>2024</v>
      </c>
    </row>
    <row r="3" spans="1:21" x14ac:dyDescent="0.25">
      <c r="A3" s="17" t="s">
        <v>0</v>
      </c>
      <c r="B3" s="18"/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4">
        <f>SUM(H4:H13)</f>
        <v>130</v>
      </c>
      <c r="I3" s="4">
        <f t="shared" ref="I3:U3" si="0">SUM(I4:I13)</f>
        <v>168</v>
      </c>
      <c r="J3" s="4">
        <f t="shared" si="0"/>
        <v>174</v>
      </c>
      <c r="K3" s="4">
        <f t="shared" si="0"/>
        <v>145</v>
      </c>
      <c r="L3" s="4">
        <f t="shared" si="0"/>
        <v>113</v>
      </c>
      <c r="M3" s="4">
        <f t="shared" si="0"/>
        <v>112</v>
      </c>
      <c r="N3" s="4">
        <f t="shared" si="0"/>
        <v>133</v>
      </c>
      <c r="O3" s="4">
        <f t="shared" si="0"/>
        <v>141</v>
      </c>
      <c r="P3" s="4">
        <f t="shared" si="0"/>
        <v>119</v>
      </c>
      <c r="Q3" s="4">
        <f t="shared" si="0"/>
        <v>123</v>
      </c>
      <c r="R3" s="4">
        <f t="shared" si="0"/>
        <v>163</v>
      </c>
      <c r="S3" s="4">
        <f t="shared" si="0"/>
        <v>189</v>
      </c>
      <c r="T3" s="4">
        <f t="shared" si="0"/>
        <v>196</v>
      </c>
      <c r="U3" s="4">
        <f t="shared" si="0"/>
        <v>202</v>
      </c>
    </row>
    <row r="4" spans="1:21" x14ac:dyDescent="0.25">
      <c r="B4" t="s">
        <v>2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>
        <v>0</v>
      </c>
      <c r="I4">
        <v>1</v>
      </c>
      <c r="J4">
        <v>0</v>
      </c>
      <c r="K4">
        <v>0</v>
      </c>
      <c r="L4">
        <v>0</v>
      </c>
      <c r="M4">
        <v>4</v>
      </c>
      <c r="N4">
        <v>5</v>
      </c>
      <c r="O4">
        <v>8</v>
      </c>
      <c r="P4">
        <v>4</v>
      </c>
      <c r="Q4">
        <v>5</v>
      </c>
      <c r="R4" s="5">
        <v>0</v>
      </c>
      <c r="S4" s="5">
        <v>0</v>
      </c>
      <c r="T4" s="5">
        <v>0</v>
      </c>
      <c r="U4" s="5">
        <v>0</v>
      </c>
    </row>
    <row r="5" spans="1:21" x14ac:dyDescent="0.25">
      <c r="B5" t="s">
        <v>3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>
        <v>9</v>
      </c>
      <c r="I5">
        <v>21</v>
      </c>
      <c r="J5">
        <v>33</v>
      </c>
      <c r="K5">
        <v>20</v>
      </c>
      <c r="L5">
        <v>11</v>
      </c>
      <c r="M5">
        <v>10</v>
      </c>
      <c r="N5">
        <v>15</v>
      </c>
      <c r="O5">
        <v>25</v>
      </c>
      <c r="P5">
        <v>16</v>
      </c>
      <c r="Q5">
        <v>17</v>
      </c>
      <c r="R5">
        <v>18</v>
      </c>
      <c r="S5">
        <v>22</v>
      </c>
      <c r="T5">
        <v>22</v>
      </c>
      <c r="U5">
        <v>18</v>
      </c>
    </row>
    <row r="6" spans="1:21" x14ac:dyDescent="0.25">
      <c r="B6" t="s">
        <v>62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>
        <v>3</v>
      </c>
      <c r="I6">
        <v>1</v>
      </c>
      <c r="J6">
        <v>2</v>
      </c>
      <c r="K6">
        <v>1</v>
      </c>
      <c r="L6">
        <v>0</v>
      </c>
      <c r="M6">
        <v>8</v>
      </c>
      <c r="N6">
        <v>17</v>
      </c>
      <c r="O6">
        <v>25</v>
      </c>
      <c r="P6">
        <v>22</v>
      </c>
      <c r="Q6">
        <v>19</v>
      </c>
      <c r="R6">
        <v>31</v>
      </c>
      <c r="S6">
        <v>31</v>
      </c>
      <c r="T6">
        <v>33</v>
      </c>
      <c r="U6">
        <v>25</v>
      </c>
    </row>
    <row r="7" spans="1:21" x14ac:dyDescent="0.25">
      <c r="B7" t="s">
        <v>4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>
        <v>57</v>
      </c>
      <c r="I7">
        <v>81</v>
      </c>
      <c r="J7">
        <v>70</v>
      </c>
      <c r="K7">
        <v>61</v>
      </c>
      <c r="L7">
        <v>36</v>
      </c>
      <c r="M7">
        <v>22</v>
      </c>
      <c r="N7">
        <v>32</v>
      </c>
      <c r="O7">
        <v>29</v>
      </c>
      <c r="P7">
        <v>27</v>
      </c>
      <c r="Q7">
        <v>21</v>
      </c>
      <c r="R7">
        <v>29</v>
      </c>
      <c r="S7">
        <v>41</v>
      </c>
      <c r="T7">
        <v>36</v>
      </c>
      <c r="U7">
        <v>39</v>
      </c>
    </row>
    <row r="8" spans="1:21" x14ac:dyDescent="0.25">
      <c r="B8" t="s">
        <v>5</v>
      </c>
      <c r="C8" s="5" t="s">
        <v>1</v>
      </c>
      <c r="D8" s="5" t="s">
        <v>1</v>
      </c>
      <c r="E8" s="5" t="s">
        <v>1</v>
      </c>
      <c r="F8" s="5" t="s">
        <v>1</v>
      </c>
      <c r="G8" s="5" t="s">
        <v>1</v>
      </c>
      <c r="H8">
        <v>4</v>
      </c>
      <c r="I8">
        <v>6</v>
      </c>
      <c r="J8">
        <v>2</v>
      </c>
      <c r="K8">
        <v>3</v>
      </c>
      <c r="L8">
        <v>3</v>
      </c>
      <c r="M8">
        <v>1</v>
      </c>
      <c r="N8">
        <v>5</v>
      </c>
      <c r="O8">
        <v>1</v>
      </c>
      <c r="P8">
        <v>1</v>
      </c>
      <c r="Q8">
        <v>3</v>
      </c>
      <c r="R8">
        <v>7</v>
      </c>
      <c r="S8">
        <v>8</v>
      </c>
      <c r="T8">
        <v>2</v>
      </c>
      <c r="U8">
        <v>4</v>
      </c>
    </row>
    <row r="9" spans="1:21" x14ac:dyDescent="0.25">
      <c r="B9" t="s">
        <v>6</v>
      </c>
      <c r="C9" s="5" t="s">
        <v>1</v>
      </c>
      <c r="D9" s="5" t="s">
        <v>1</v>
      </c>
      <c r="E9" s="5" t="s">
        <v>1</v>
      </c>
      <c r="F9" s="5" t="s">
        <v>1</v>
      </c>
      <c r="G9" s="5" t="s">
        <v>1</v>
      </c>
      <c r="H9">
        <v>10</v>
      </c>
      <c r="I9">
        <v>10</v>
      </c>
      <c r="J9">
        <v>18</v>
      </c>
      <c r="K9">
        <v>14</v>
      </c>
      <c r="L9">
        <v>14</v>
      </c>
      <c r="M9">
        <v>16</v>
      </c>
      <c r="N9">
        <v>7</v>
      </c>
      <c r="O9">
        <v>8</v>
      </c>
      <c r="P9">
        <v>10</v>
      </c>
      <c r="Q9">
        <v>6</v>
      </c>
      <c r="R9">
        <v>12</v>
      </c>
      <c r="S9">
        <v>16</v>
      </c>
      <c r="T9">
        <v>24</v>
      </c>
      <c r="U9">
        <v>20</v>
      </c>
    </row>
    <row r="10" spans="1:21" x14ac:dyDescent="0.25">
      <c r="B10" t="s">
        <v>7</v>
      </c>
      <c r="C10" s="5" t="s">
        <v>1</v>
      </c>
      <c r="D10" s="5" t="s">
        <v>1</v>
      </c>
      <c r="E10" s="5" t="s">
        <v>1</v>
      </c>
      <c r="F10" s="5" t="s">
        <v>1</v>
      </c>
      <c r="G10" s="5" t="s">
        <v>1</v>
      </c>
      <c r="H10">
        <v>26</v>
      </c>
      <c r="I10">
        <v>18</v>
      </c>
      <c r="J10">
        <v>9</v>
      </c>
      <c r="K10">
        <v>10</v>
      </c>
      <c r="L10">
        <v>8</v>
      </c>
      <c r="M10">
        <v>5</v>
      </c>
      <c r="N10">
        <v>6</v>
      </c>
      <c r="O10">
        <v>3</v>
      </c>
      <c r="P10">
        <v>3</v>
      </c>
      <c r="Q10">
        <v>6</v>
      </c>
      <c r="R10">
        <v>3</v>
      </c>
      <c r="S10">
        <v>12</v>
      </c>
      <c r="T10">
        <v>6</v>
      </c>
      <c r="U10">
        <v>10</v>
      </c>
    </row>
    <row r="11" spans="1:21" x14ac:dyDescent="0.25">
      <c r="B11" t="s">
        <v>8</v>
      </c>
      <c r="C11" s="5" t="s">
        <v>1</v>
      </c>
      <c r="D11" s="5" t="s">
        <v>1</v>
      </c>
      <c r="E11" s="5" t="s">
        <v>1</v>
      </c>
      <c r="F11" s="5" t="s">
        <v>1</v>
      </c>
      <c r="G11" s="5" t="s">
        <v>1</v>
      </c>
      <c r="H11">
        <v>21</v>
      </c>
      <c r="I11">
        <v>30</v>
      </c>
      <c r="J11">
        <v>40</v>
      </c>
      <c r="K11">
        <v>36</v>
      </c>
      <c r="L11">
        <v>29</v>
      </c>
      <c r="M11">
        <v>40</v>
      </c>
      <c r="N11">
        <v>39</v>
      </c>
      <c r="O11">
        <v>34</v>
      </c>
      <c r="P11">
        <v>30</v>
      </c>
      <c r="Q11">
        <v>41</v>
      </c>
      <c r="R11">
        <v>45</v>
      </c>
      <c r="S11">
        <v>46</v>
      </c>
      <c r="T11">
        <v>47</v>
      </c>
      <c r="U11">
        <v>54</v>
      </c>
    </row>
    <row r="12" spans="1:21" x14ac:dyDescent="0.25">
      <c r="B12" t="s">
        <v>9</v>
      </c>
      <c r="C12" s="5" t="s">
        <v>10</v>
      </c>
      <c r="D12" s="5" t="s">
        <v>10</v>
      </c>
      <c r="E12" s="5" t="s">
        <v>10</v>
      </c>
      <c r="F12" s="5" t="s">
        <v>10</v>
      </c>
      <c r="G12" s="5" t="s">
        <v>10</v>
      </c>
      <c r="H12" s="5" t="s">
        <v>10</v>
      </c>
      <c r="I12" s="5" t="s">
        <v>10</v>
      </c>
      <c r="J12" s="5" t="s">
        <v>10</v>
      </c>
      <c r="K12" s="5" t="s">
        <v>10</v>
      </c>
      <c r="L12">
        <v>10</v>
      </c>
      <c r="M12">
        <v>3</v>
      </c>
      <c r="N12">
        <v>6</v>
      </c>
      <c r="O12">
        <v>5</v>
      </c>
      <c r="P12">
        <v>5</v>
      </c>
      <c r="Q12">
        <v>1</v>
      </c>
      <c r="R12">
        <v>11</v>
      </c>
      <c r="S12">
        <v>7</v>
      </c>
      <c r="T12">
        <v>12</v>
      </c>
      <c r="U12">
        <v>20</v>
      </c>
    </row>
    <row r="13" spans="1:21" x14ac:dyDescent="0.25">
      <c r="B13" t="s">
        <v>11</v>
      </c>
      <c r="C13" s="5" t="s">
        <v>10</v>
      </c>
      <c r="D13" s="5" t="s">
        <v>10</v>
      </c>
      <c r="E13" s="5" t="s">
        <v>10</v>
      </c>
      <c r="F13" s="5" t="s">
        <v>10</v>
      </c>
      <c r="G13" s="5" t="s">
        <v>10</v>
      </c>
      <c r="H13" s="5" t="s">
        <v>10</v>
      </c>
      <c r="I13" s="5" t="s">
        <v>10</v>
      </c>
      <c r="J13" s="5" t="s">
        <v>10</v>
      </c>
      <c r="K13" s="5" t="s">
        <v>10</v>
      </c>
      <c r="L13">
        <v>2</v>
      </c>
      <c r="M13">
        <v>3</v>
      </c>
      <c r="N13">
        <v>1</v>
      </c>
      <c r="O13">
        <v>3</v>
      </c>
      <c r="P13">
        <v>1</v>
      </c>
      <c r="Q13">
        <v>4</v>
      </c>
      <c r="R13">
        <v>7</v>
      </c>
      <c r="S13">
        <v>6</v>
      </c>
      <c r="T13">
        <v>14</v>
      </c>
      <c r="U13">
        <v>12</v>
      </c>
    </row>
    <row r="14" spans="1:21" x14ac:dyDescent="0.25">
      <c r="A14" s="17" t="s">
        <v>12</v>
      </c>
      <c r="B14" s="18"/>
      <c r="C14" s="3">
        <f t="shared" ref="C14:U14" si="1">SUM(C15)</f>
        <v>0</v>
      </c>
      <c r="D14" s="3">
        <f t="shared" si="1"/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6</v>
      </c>
      <c r="N14" s="3">
        <f t="shared" si="1"/>
        <v>2</v>
      </c>
      <c r="O14" s="3">
        <f t="shared" si="1"/>
        <v>0</v>
      </c>
      <c r="P14" s="3">
        <f t="shared" si="1"/>
        <v>0</v>
      </c>
      <c r="Q14" s="3">
        <f t="shared" si="1"/>
        <v>0</v>
      </c>
      <c r="R14" s="3">
        <f t="shared" si="1"/>
        <v>0</v>
      </c>
      <c r="S14" s="3">
        <f t="shared" si="1"/>
        <v>0</v>
      </c>
      <c r="T14" s="3">
        <f t="shared" si="1"/>
        <v>0</v>
      </c>
      <c r="U14" s="3">
        <f t="shared" si="1"/>
        <v>0</v>
      </c>
    </row>
    <row r="15" spans="1:21" x14ac:dyDescent="0.25">
      <c r="B15" t="s">
        <v>13</v>
      </c>
      <c r="C15" s="5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5">
        <v>6</v>
      </c>
      <c r="N15" s="5">
        <v>2</v>
      </c>
      <c r="O15">
        <v>0</v>
      </c>
      <c r="P15">
        <v>0</v>
      </c>
      <c r="Q15" s="5">
        <v>0</v>
      </c>
      <c r="R15">
        <v>0</v>
      </c>
      <c r="S15">
        <v>0</v>
      </c>
      <c r="T15">
        <v>0</v>
      </c>
      <c r="U15">
        <v>0</v>
      </c>
    </row>
    <row r="16" spans="1:21" x14ac:dyDescent="0.25">
      <c r="A16" s="4" t="s">
        <v>14</v>
      </c>
      <c r="B16" s="4"/>
      <c r="C16" s="3">
        <f>SUM(C17:C25)</f>
        <v>42</v>
      </c>
      <c r="D16" s="3">
        <f t="shared" ref="D16:U16" si="2">SUM(D17:D25)</f>
        <v>46</v>
      </c>
      <c r="E16" s="3">
        <f t="shared" si="2"/>
        <v>60</v>
      </c>
      <c r="F16" s="3">
        <f t="shared" si="2"/>
        <v>36</v>
      </c>
      <c r="G16" s="3">
        <f t="shared" si="2"/>
        <v>38</v>
      </c>
      <c r="H16" s="3">
        <f t="shared" si="2"/>
        <v>38</v>
      </c>
      <c r="I16" s="3">
        <f t="shared" si="2"/>
        <v>38</v>
      </c>
      <c r="J16" s="3">
        <f t="shared" si="2"/>
        <v>40</v>
      </c>
      <c r="K16" s="3">
        <f t="shared" si="2"/>
        <v>51</v>
      </c>
      <c r="L16" s="3">
        <f t="shared" si="2"/>
        <v>55</v>
      </c>
      <c r="M16" s="3">
        <f t="shared" si="2"/>
        <v>54</v>
      </c>
      <c r="N16" s="3">
        <f t="shared" si="2"/>
        <v>57</v>
      </c>
      <c r="O16" s="3">
        <f t="shared" si="2"/>
        <v>50</v>
      </c>
      <c r="P16" s="3">
        <f t="shared" si="2"/>
        <v>68</v>
      </c>
      <c r="Q16" s="3">
        <f t="shared" si="2"/>
        <v>53</v>
      </c>
      <c r="R16" s="3">
        <f t="shared" si="2"/>
        <v>68</v>
      </c>
      <c r="S16" s="3">
        <f t="shared" si="2"/>
        <v>73</v>
      </c>
      <c r="T16" s="3">
        <f t="shared" si="2"/>
        <v>74</v>
      </c>
      <c r="U16" s="3">
        <f t="shared" si="2"/>
        <v>82</v>
      </c>
    </row>
    <row r="17" spans="1:21" x14ac:dyDescent="0.25">
      <c r="A17" s="6"/>
      <c r="B17" t="s">
        <v>15</v>
      </c>
      <c r="C17" s="5" t="s">
        <v>10</v>
      </c>
      <c r="D17" s="5" t="s">
        <v>10</v>
      </c>
      <c r="E17" s="5" t="s">
        <v>10</v>
      </c>
      <c r="F17" s="5" t="s">
        <v>10</v>
      </c>
      <c r="G17" s="5" t="s">
        <v>10</v>
      </c>
      <c r="H17" s="5" t="s">
        <v>10</v>
      </c>
      <c r="I17" s="5" t="s">
        <v>10</v>
      </c>
      <c r="J17" s="5" t="s">
        <v>10</v>
      </c>
      <c r="K17" s="5" t="s">
        <v>10</v>
      </c>
      <c r="L17" s="5" t="s">
        <v>10</v>
      </c>
      <c r="M17" s="5" t="s">
        <v>10</v>
      </c>
      <c r="N17" s="5" t="s">
        <v>10</v>
      </c>
      <c r="O17" s="5" t="s">
        <v>10</v>
      </c>
      <c r="P17">
        <v>20</v>
      </c>
      <c r="Q17" s="5">
        <v>11</v>
      </c>
      <c r="R17">
        <v>17</v>
      </c>
      <c r="S17" s="5">
        <v>16</v>
      </c>
      <c r="T17">
        <v>16</v>
      </c>
      <c r="U17">
        <v>15</v>
      </c>
    </row>
    <row r="18" spans="1:21" x14ac:dyDescent="0.25">
      <c r="A18" s="6"/>
      <c r="B18" t="s">
        <v>64</v>
      </c>
      <c r="C18" s="5" t="s">
        <v>10</v>
      </c>
      <c r="D18" s="5" t="s">
        <v>10</v>
      </c>
      <c r="E18" s="5" t="s">
        <v>10</v>
      </c>
      <c r="F18" s="5" t="s">
        <v>10</v>
      </c>
      <c r="G18" s="5" t="s">
        <v>10</v>
      </c>
      <c r="H18" s="5" t="s">
        <v>10</v>
      </c>
      <c r="I18" s="5" t="s">
        <v>10</v>
      </c>
      <c r="J18" s="5" t="s">
        <v>10</v>
      </c>
      <c r="K18" s="5" t="s">
        <v>10</v>
      </c>
      <c r="L18" s="5" t="s">
        <v>10</v>
      </c>
      <c r="M18" s="5" t="s">
        <v>10</v>
      </c>
      <c r="N18" s="5" t="s">
        <v>10</v>
      </c>
      <c r="O18" s="5" t="s">
        <v>10</v>
      </c>
      <c r="P18" s="5" t="s">
        <v>10</v>
      </c>
      <c r="Q18" s="5" t="s">
        <v>10</v>
      </c>
      <c r="R18" s="5" t="s">
        <v>10</v>
      </c>
      <c r="S18">
        <v>1</v>
      </c>
      <c r="T18" s="21">
        <v>2</v>
      </c>
      <c r="U18">
        <v>11</v>
      </c>
    </row>
    <row r="19" spans="1:21" x14ac:dyDescent="0.25">
      <c r="B19" t="s">
        <v>16</v>
      </c>
      <c r="C19" s="5" t="s">
        <v>10</v>
      </c>
      <c r="D19" s="5" t="s">
        <v>10</v>
      </c>
      <c r="E19" s="5" t="s">
        <v>10</v>
      </c>
      <c r="F19" s="5" t="s">
        <v>10</v>
      </c>
      <c r="G19" s="5" t="s">
        <v>10</v>
      </c>
      <c r="H19" s="5" t="s">
        <v>10</v>
      </c>
      <c r="I19" s="5" t="s">
        <v>10</v>
      </c>
      <c r="J19" s="5" t="s">
        <v>10</v>
      </c>
      <c r="K19" s="5" t="s">
        <v>10</v>
      </c>
      <c r="L19" s="5" t="s">
        <v>10</v>
      </c>
      <c r="M19" s="5" t="s">
        <v>10</v>
      </c>
      <c r="N19" s="5" t="s">
        <v>10</v>
      </c>
      <c r="O19" s="5" t="s">
        <v>10</v>
      </c>
      <c r="P19" s="5" t="s">
        <v>10</v>
      </c>
      <c r="Q19" s="5" t="s">
        <v>10</v>
      </c>
      <c r="R19" s="5" t="s">
        <v>10</v>
      </c>
      <c r="S19" s="5" t="s">
        <v>10</v>
      </c>
      <c r="T19" s="5" t="s">
        <v>10</v>
      </c>
      <c r="U19" s="5" t="s">
        <v>10</v>
      </c>
    </row>
    <row r="20" spans="1:21" x14ac:dyDescent="0.25">
      <c r="B20" t="s">
        <v>17</v>
      </c>
      <c r="C20" s="5">
        <v>42</v>
      </c>
      <c r="D20" s="5">
        <v>46</v>
      </c>
      <c r="E20" s="5">
        <v>60</v>
      </c>
      <c r="F20" s="5">
        <v>36</v>
      </c>
      <c r="G20" s="5">
        <v>38</v>
      </c>
      <c r="H20" s="5">
        <v>38</v>
      </c>
      <c r="I20" s="5">
        <v>38</v>
      </c>
      <c r="J20" s="5">
        <v>40</v>
      </c>
      <c r="K20" s="5" t="s">
        <v>10</v>
      </c>
      <c r="L20" s="5" t="s">
        <v>10</v>
      </c>
      <c r="M20" s="5" t="s">
        <v>10</v>
      </c>
      <c r="N20" s="5" t="s">
        <v>10</v>
      </c>
      <c r="O20" s="5" t="s">
        <v>10</v>
      </c>
      <c r="P20" s="5" t="s">
        <v>10</v>
      </c>
      <c r="Q20" s="5" t="s">
        <v>10</v>
      </c>
      <c r="R20" s="5" t="s">
        <v>10</v>
      </c>
      <c r="S20" s="5" t="s">
        <v>10</v>
      </c>
      <c r="T20" s="5" t="s">
        <v>10</v>
      </c>
      <c r="U20" s="5" t="s">
        <v>10</v>
      </c>
    </row>
    <row r="21" spans="1:21" x14ac:dyDescent="0.25">
      <c r="B21" t="s">
        <v>18</v>
      </c>
      <c r="C21" s="5" t="s">
        <v>10</v>
      </c>
      <c r="D21" s="5" t="s">
        <v>10</v>
      </c>
      <c r="E21" s="5" t="s">
        <v>10</v>
      </c>
      <c r="F21" s="5" t="s">
        <v>10</v>
      </c>
      <c r="G21" s="5" t="s">
        <v>10</v>
      </c>
      <c r="H21" s="5" t="s">
        <v>10</v>
      </c>
      <c r="I21" s="5" t="s">
        <v>10</v>
      </c>
      <c r="J21" s="5" t="s">
        <v>10</v>
      </c>
      <c r="K21" s="5">
        <v>51</v>
      </c>
      <c r="L21" s="5">
        <v>55</v>
      </c>
      <c r="M21" s="5">
        <v>8</v>
      </c>
      <c r="N21" s="5" t="s">
        <v>10</v>
      </c>
      <c r="O21" s="5" t="s">
        <v>10</v>
      </c>
      <c r="P21" s="5" t="s">
        <v>10</v>
      </c>
      <c r="Q21" s="5" t="s">
        <v>10</v>
      </c>
      <c r="R21" s="5" t="s">
        <v>10</v>
      </c>
      <c r="S21" s="5" t="s">
        <v>10</v>
      </c>
      <c r="T21" s="5" t="s">
        <v>10</v>
      </c>
      <c r="U21" s="5" t="s">
        <v>10</v>
      </c>
    </row>
    <row r="22" spans="1:21" x14ac:dyDescent="0.25">
      <c r="B22" t="s">
        <v>19</v>
      </c>
      <c r="C22" s="5" t="s">
        <v>10</v>
      </c>
      <c r="D22" s="5" t="s">
        <v>10</v>
      </c>
      <c r="E22" s="5" t="s">
        <v>10</v>
      </c>
      <c r="F22" s="5" t="s">
        <v>10</v>
      </c>
      <c r="G22" s="5" t="s">
        <v>10</v>
      </c>
      <c r="H22" s="5" t="s">
        <v>10</v>
      </c>
      <c r="I22" s="5" t="s">
        <v>10</v>
      </c>
      <c r="J22" s="5" t="s">
        <v>10</v>
      </c>
      <c r="K22" s="5" t="s">
        <v>10</v>
      </c>
      <c r="L22" s="5" t="s">
        <v>10</v>
      </c>
      <c r="M22" s="5" t="s">
        <v>10</v>
      </c>
      <c r="N22" s="5">
        <v>29</v>
      </c>
      <c r="O22">
        <v>29</v>
      </c>
      <c r="P22">
        <v>11</v>
      </c>
      <c r="Q22" s="5">
        <v>1</v>
      </c>
      <c r="R22">
        <v>2</v>
      </c>
      <c r="S22">
        <v>0</v>
      </c>
      <c r="T22">
        <v>1</v>
      </c>
      <c r="U22">
        <v>0</v>
      </c>
    </row>
    <row r="23" spans="1:21" x14ac:dyDescent="0.25">
      <c r="B23" t="s">
        <v>20</v>
      </c>
      <c r="C23" s="5" t="s">
        <v>10</v>
      </c>
      <c r="D23" s="5" t="s">
        <v>10</v>
      </c>
      <c r="E23" s="5" t="s">
        <v>10</v>
      </c>
      <c r="F23" s="5" t="s">
        <v>10</v>
      </c>
      <c r="G23" s="5" t="s">
        <v>10</v>
      </c>
      <c r="H23" s="5" t="s">
        <v>10</v>
      </c>
      <c r="I23" s="5" t="s">
        <v>10</v>
      </c>
      <c r="J23" s="5" t="s">
        <v>10</v>
      </c>
      <c r="K23" s="5" t="s">
        <v>10</v>
      </c>
      <c r="L23" s="5" t="s">
        <v>10</v>
      </c>
      <c r="M23" s="5">
        <v>46</v>
      </c>
      <c r="N23" s="5">
        <v>28</v>
      </c>
      <c r="O23">
        <v>21</v>
      </c>
      <c r="P23" s="5">
        <v>2</v>
      </c>
      <c r="Q23" s="5" t="s">
        <v>10</v>
      </c>
      <c r="R23" s="5" t="s">
        <v>10</v>
      </c>
      <c r="S23" s="5" t="s">
        <v>10</v>
      </c>
      <c r="T23" s="5" t="s">
        <v>10</v>
      </c>
      <c r="U23" s="5" t="s">
        <v>10</v>
      </c>
    </row>
    <row r="24" spans="1:21" x14ac:dyDescent="0.25">
      <c r="B24" t="s">
        <v>21</v>
      </c>
      <c r="C24" s="5" t="s">
        <v>10</v>
      </c>
      <c r="D24" s="5" t="s">
        <v>10</v>
      </c>
      <c r="E24" s="5" t="s">
        <v>10</v>
      </c>
      <c r="F24" s="5" t="s">
        <v>10</v>
      </c>
      <c r="G24" s="5" t="s">
        <v>10</v>
      </c>
      <c r="H24" s="5" t="s">
        <v>10</v>
      </c>
      <c r="I24" s="5" t="s">
        <v>10</v>
      </c>
      <c r="J24" s="5" t="s">
        <v>10</v>
      </c>
      <c r="K24" s="5" t="s">
        <v>10</v>
      </c>
      <c r="L24" s="5" t="s">
        <v>10</v>
      </c>
      <c r="M24" s="5" t="s">
        <v>10</v>
      </c>
      <c r="N24" s="5" t="s">
        <v>10</v>
      </c>
      <c r="O24" s="5" t="s">
        <v>10</v>
      </c>
      <c r="P24" s="5">
        <v>35</v>
      </c>
      <c r="Q24" s="5">
        <v>41</v>
      </c>
      <c r="R24" s="5">
        <v>49</v>
      </c>
      <c r="S24" s="5" t="s">
        <v>10</v>
      </c>
      <c r="T24" s="5" t="s">
        <v>10</v>
      </c>
      <c r="U24" s="5" t="s">
        <v>10</v>
      </c>
    </row>
    <row r="25" spans="1:21" x14ac:dyDescent="0.25">
      <c r="B25" t="s">
        <v>66</v>
      </c>
      <c r="C25" s="5" t="s">
        <v>10</v>
      </c>
      <c r="D25" s="5" t="s">
        <v>10</v>
      </c>
      <c r="E25" s="5" t="s">
        <v>10</v>
      </c>
      <c r="F25" s="5" t="s">
        <v>10</v>
      </c>
      <c r="G25" s="5" t="s">
        <v>10</v>
      </c>
      <c r="H25" s="5" t="s">
        <v>10</v>
      </c>
      <c r="I25" s="5" t="s">
        <v>10</v>
      </c>
      <c r="J25" s="5" t="s">
        <v>10</v>
      </c>
      <c r="K25" s="5" t="s">
        <v>10</v>
      </c>
      <c r="L25" s="5" t="s">
        <v>10</v>
      </c>
      <c r="M25" s="5" t="s">
        <v>10</v>
      </c>
      <c r="N25" s="5" t="s">
        <v>10</v>
      </c>
      <c r="O25" s="5" t="s">
        <v>10</v>
      </c>
      <c r="P25" s="5" t="s">
        <v>10</v>
      </c>
      <c r="Q25" s="5" t="s">
        <v>10</v>
      </c>
      <c r="R25" s="5" t="s">
        <v>10</v>
      </c>
      <c r="S25" s="5">
        <v>56</v>
      </c>
      <c r="T25" s="5">
        <v>55</v>
      </c>
      <c r="U25" s="5">
        <v>56</v>
      </c>
    </row>
    <row r="26" spans="1:21" x14ac:dyDescent="0.25">
      <c r="A26" s="4" t="s">
        <v>54</v>
      </c>
      <c r="B26" s="4"/>
      <c r="C26" s="3">
        <f t="shared" ref="C26:Q26" si="3">SUM(C27:C28)</f>
        <v>0</v>
      </c>
      <c r="D26" s="3">
        <f t="shared" si="3"/>
        <v>0</v>
      </c>
      <c r="E26" s="3">
        <f t="shared" si="3"/>
        <v>0</v>
      </c>
      <c r="F26" s="3">
        <f t="shared" si="3"/>
        <v>0</v>
      </c>
      <c r="G26" s="3">
        <f t="shared" si="3"/>
        <v>0</v>
      </c>
      <c r="H26" s="3">
        <f t="shared" si="3"/>
        <v>0</v>
      </c>
      <c r="I26" s="3">
        <f t="shared" si="3"/>
        <v>0</v>
      </c>
      <c r="J26" s="3">
        <f t="shared" si="3"/>
        <v>0</v>
      </c>
      <c r="K26" s="3">
        <f t="shared" si="3"/>
        <v>0</v>
      </c>
      <c r="L26" s="3">
        <f t="shared" si="3"/>
        <v>0</v>
      </c>
      <c r="M26" s="3">
        <f t="shared" si="3"/>
        <v>0</v>
      </c>
      <c r="N26" s="3">
        <f t="shared" si="3"/>
        <v>0</v>
      </c>
      <c r="O26" s="3">
        <f t="shared" si="3"/>
        <v>0</v>
      </c>
      <c r="P26" s="3">
        <f t="shared" si="3"/>
        <v>0</v>
      </c>
      <c r="Q26" s="3">
        <f t="shared" si="3"/>
        <v>7</v>
      </c>
      <c r="R26" s="3">
        <f>SUM(R27:R28)</f>
        <v>10</v>
      </c>
      <c r="S26" s="3">
        <f t="shared" ref="S26:U26" si="4">SUM(S27:S28)</f>
        <v>16</v>
      </c>
      <c r="T26" s="3">
        <f t="shared" si="4"/>
        <v>17</v>
      </c>
      <c r="U26" s="3">
        <f t="shared" si="4"/>
        <v>26</v>
      </c>
    </row>
    <row r="27" spans="1:21" x14ac:dyDescent="0.25">
      <c r="B27" t="s">
        <v>55</v>
      </c>
      <c r="C27" s="5" t="s">
        <v>10</v>
      </c>
      <c r="D27" s="5" t="s">
        <v>10</v>
      </c>
      <c r="E27" s="5" t="s">
        <v>10</v>
      </c>
      <c r="F27" s="5" t="s">
        <v>10</v>
      </c>
      <c r="G27" s="5" t="s">
        <v>10</v>
      </c>
      <c r="H27" s="5" t="s">
        <v>10</v>
      </c>
      <c r="I27" s="5" t="s">
        <v>10</v>
      </c>
      <c r="J27" s="5" t="s">
        <v>10</v>
      </c>
      <c r="K27" s="5" t="s">
        <v>10</v>
      </c>
      <c r="L27" s="5" t="s">
        <v>10</v>
      </c>
      <c r="M27" s="5" t="s">
        <v>10</v>
      </c>
      <c r="N27" s="5" t="s">
        <v>10</v>
      </c>
      <c r="O27" s="5" t="s">
        <v>10</v>
      </c>
      <c r="P27" s="5" t="s">
        <v>10</v>
      </c>
      <c r="Q27" s="5">
        <v>7</v>
      </c>
      <c r="R27" s="5">
        <v>1</v>
      </c>
      <c r="S27" s="5" t="s">
        <v>10</v>
      </c>
      <c r="T27" s="5" t="s">
        <v>10</v>
      </c>
      <c r="U27" s="5" t="s">
        <v>10</v>
      </c>
    </row>
    <row r="28" spans="1:21" x14ac:dyDescent="0.25">
      <c r="B28" t="s">
        <v>56</v>
      </c>
      <c r="C28" s="5" t="s">
        <v>10</v>
      </c>
      <c r="D28" s="5" t="s">
        <v>10</v>
      </c>
      <c r="E28" s="5" t="s">
        <v>10</v>
      </c>
      <c r="F28" s="5" t="s">
        <v>10</v>
      </c>
      <c r="G28" s="5" t="s">
        <v>10</v>
      </c>
      <c r="H28" s="5" t="s">
        <v>10</v>
      </c>
      <c r="I28" s="5" t="s">
        <v>10</v>
      </c>
      <c r="J28" s="5" t="s">
        <v>10</v>
      </c>
      <c r="K28" s="5" t="s">
        <v>10</v>
      </c>
      <c r="L28" s="5" t="s">
        <v>10</v>
      </c>
      <c r="M28" s="5" t="s">
        <v>10</v>
      </c>
      <c r="N28" s="5" t="s">
        <v>10</v>
      </c>
      <c r="O28" s="5" t="s">
        <v>10</v>
      </c>
      <c r="P28" s="5" t="s">
        <v>10</v>
      </c>
      <c r="Q28" s="5" t="s">
        <v>10</v>
      </c>
      <c r="R28" s="5">
        <v>9</v>
      </c>
      <c r="S28" s="5">
        <v>16</v>
      </c>
      <c r="T28" s="5">
        <v>17</v>
      </c>
      <c r="U28" s="5">
        <v>26</v>
      </c>
    </row>
    <row r="29" spans="1:21" x14ac:dyDescent="0.25">
      <c r="A29" s="4" t="s">
        <v>22</v>
      </c>
      <c r="B29" s="4"/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4">
        <v>0</v>
      </c>
      <c r="I29" s="3">
        <f t="shared" ref="I29:U29" si="5">SUM(I30)</f>
        <v>2</v>
      </c>
      <c r="J29" s="3">
        <f t="shared" si="5"/>
        <v>1</v>
      </c>
      <c r="K29" s="3">
        <f t="shared" si="5"/>
        <v>2</v>
      </c>
      <c r="L29" s="3">
        <f t="shared" si="5"/>
        <v>0</v>
      </c>
      <c r="M29" s="3">
        <f t="shared" si="5"/>
        <v>0</v>
      </c>
      <c r="N29" s="3">
        <f t="shared" si="5"/>
        <v>0</v>
      </c>
      <c r="O29" s="3">
        <f t="shared" si="5"/>
        <v>0</v>
      </c>
      <c r="P29" s="3">
        <f t="shared" si="5"/>
        <v>0</v>
      </c>
      <c r="Q29" s="3">
        <f t="shared" si="5"/>
        <v>0</v>
      </c>
      <c r="R29" s="3">
        <f t="shared" si="5"/>
        <v>0</v>
      </c>
      <c r="S29" s="3">
        <f t="shared" si="5"/>
        <v>0</v>
      </c>
      <c r="T29" s="3">
        <f t="shared" si="5"/>
        <v>0</v>
      </c>
      <c r="U29" s="3">
        <f t="shared" si="5"/>
        <v>0</v>
      </c>
    </row>
    <row r="30" spans="1:21" x14ac:dyDescent="0.25">
      <c r="B30" t="s">
        <v>23</v>
      </c>
      <c r="C30" s="5" t="s">
        <v>10</v>
      </c>
      <c r="D30" s="5" t="s">
        <v>10</v>
      </c>
      <c r="E30" s="5" t="s">
        <v>10</v>
      </c>
      <c r="F30" s="5" t="s">
        <v>10</v>
      </c>
      <c r="G30" s="5" t="s">
        <v>10</v>
      </c>
      <c r="H30" s="5" t="s">
        <v>10</v>
      </c>
      <c r="I30" s="5">
        <v>2</v>
      </c>
      <c r="J30" s="5">
        <v>1</v>
      </c>
      <c r="K30">
        <v>2</v>
      </c>
      <c r="L30" s="5" t="s">
        <v>10</v>
      </c>
      <c r="M30" s="5" t="s">
        <v>10</v>
      </c>
      <c r="N30" s="5" t="s">
        <v>10</v>
      </c>
      <c r="O30" s="5" t="s">
        <v>10</v>
      </c>
      <c r="P30" s="5" t="s">
        <v>10</v>
      </c>
      <c r="Q30" s="5" t="s">
        <v>10</v>
      </c>
      <c r="R30" s="5" t="s">
        <v>10</v>
      </c>
      <c r="S30" s="5" t="s">
        <v>10</v>
      </c>
      <c r="T30" s="5" t="s">
        <v>10</v>
      </c>
      <c r="U30" s="5" t="s">
        <v>10</v>
      </c>
    </row>
    <row r="31" spans="1:21" x14ac:dyDescent="0.25">
      <c r="A31" s="4" t="s">
        <v>24</v>
      </c>
      <c r="B31" s="4"/>
      <c r="C31" s="4">
        <f t="shared" ref="C31:U31" si="6">SUM(C32:C32)</f>
        <v>0</v>
      </c>
      <c r="D31" s="4">
        <f t="shared" si="6"/>
        <v>0</v>
      </c>
      <c r="E31" s="4">
        <f t="shared" si="6"/>
        <v>1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4">
        <f t="shared" si="6"/>
        <v>0</v>
      </c>
      <c r="Q31" s="4">
        <f t="shared" si="6"/>
        <v>0</v>
      </c>
      <c r="R31" s="4">
        <f t="shared" si="6"/>
        <v>0</v>
      </c>
      <c r="S31" s="4">
        <f t="shared" si="6"/>
        <v>0</v>
      </c>
      <c r="T31" s="4">
        <f t="shared" si="6"/>
        <v>0</v>
      </c>
      <c r="U31" s="4">
        <f t="shared" si="6"/>
        <v>0</v>
      </c>
    </row>
    <row r="32" spans="1:21" x14ac:dyDescent="0.25">
      <c r="B32" t="s">
        <v>25</v>
      </c>
      <c r="C32" s="5">
        <v>0</v>
      </c>
      <c r="D32" s="5">
        <v>0</v>
      </c>
      <c r="E32" s="5">
        <v>1</v>
      </c>
      <c r="F32" s="5">
        <v>0</v>
      </c>
      <c r="G32" s="5">
        <v>0</v>
      </c>
      <c r="H32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</row>
    <row r="33" spans="1:21" x14ac:dyDescent="0.25">
      <c r="A33" s="4" t="s">
        <v>69</v>
      </c>
      <c r="B33" s="4"/>
      <c r="C33" s="4">
        <f>SUM(C34:C36)</f>
        <v>5</v>
      </c>
      <c r="D33" s="4">
        <f t="shared" ref="D33:U33" si="7">SUM(D34:D36)</f>
        <v>10</v>
      </c>
      <c r="E33" s="4">
        <f t="shared" si="7"/>
        <v>15</v>
      </c>
      <c r="F33" s="4">
        <f t="shared" si="7"/>
        <v>12</v>
      </c>
      <c r="G33" s="4">
        <f t="shared" si="7"/>
        <v>11</v>
      </c>
      <c r="H33" s="4">
        <f t="shared" si="7"/>
        <v>10</v>
      </c>
      <c r="I33" s="4">
        <f t="shared" si="7"/>
        <v>10</v>
      </c>
      <c r="J33" s="4">
        <f t="shared" si="7"/>
        <v>6</v>
      </c>
      <c r="K33" s="4">
        <f t="shared" si="7"/>
        <v>4</v>
      </c>
      <c r="L33" s="4">
        <f t="shared" si="7"/>
        <v>5</v>
      </c>
      <c r="M33" s="4">
        <f t="shared" si="7"/>
        <v>8</v>
      </c>
      <c r="N33" s="4">
        <f t="shared" si="7"/>
        <v>7</v>
      </c>
      <c r="O33" s="4">
        <f t="shared" si="7"/>
        <v>11</v>
      </c>
      <c r="P33" s="4">
        <f t="shared" si="7"/>
        <v>6</v>
      </c>
      <c r="Q33" s="4">
        <f t="shared" si="7"/>
        <v>2</v>
      </c>
      <c r="R33" s="4">
        <f t="shared" si="7"/>
        <v>0</v>
      </c>
      <c r="S33" s="4">
        <f t="shared" si="7"/>
        <v>0</v>
      </c>
      <c r="T33" s="4">
        <f t="shared" si="7"/>
        <v>2</v>
      </c>
      <c r="U33" s="4">
        <f t="shared" si="7"/>
        <v>0</v>
      </c>
    </row>
    <row r="34" spans="1:21" x14ac:dyDescent="0.25">
      <c r="A34" s="19"/>
      <c r="B34" t="s">
        <v>68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1</v>
      </c>
      <c r="R34" s="20">
        <v>0</v>
      </c>
      <c r="S34" s="20">
        <v>0</v>
      </c>
      <c r="T34" s="20">
        <v>0</v>
      </c>
      <c r="U34" s="20">
        <v>0</v>
      </c>
    </row>
    <row r="35" spans="1:21" x14ac:dyDescent="0.25">
      <c r="B35" t="s">
        <v>26</v>
      </c>
      <c r="C35" s="5">
        <v>5</v>
      </c>
      <c r="D35" s="5">
        <v>10</v>
      </c>
      <c r="E35" s="5">
        <v>15</v>
      </c>
      <c r="F35" s="5">
        <v>12</v>
      </c>
      <c r="G35" s="5">
        <v>11</v>
      </c>
      <c r="H35">
        <v>10</v>
      </c>
      <c r="I35" s="5">
        <v>10</v>
      </c>
      <c r="J35" s="5">
        <v>6</v>
      </c>
      <c r="K35">
        <v>4</v>
      </c>
      <c r="L35" s="5">
        <v>5</v>
      </c>
      <c r="M35" s="5">
        <v>8</v>
      </c>
      <c r="N35" s="5">
        <v>7</v>
      </c>
      <c r="O35">
        <v>11</v>
      </c>
      <c r="P35" s="5">
        <v>6</v>
      </c>
      <c r="Q35" s="5">
        <v>1</v>
      </c>
      <c r="R35" s="5">
        <v>0</v>
      </c>
      <c r="S35" s="5">
        <v>0</v>
      </c>
      <c r="T35" s="5">
        <v>2</v>
      </c>
      <c r="U35" s="5">
        <v>0</v>
      </c>
    </row>
    <row r="36" spans="1:21" x14ac:dyDescent="0.25">
      <c r="B36" t="s">
        <v>67</v>
      </c>
      <c r="C36" s="5" t="s">
        <v>10</v>
      </c>
      <c r="D36" s="5" t="s">
        <v>10</v>
      </c>
      <c r="E36" s="5" t="s">
        <v>10</v>
      </c>
      <c r="F36" s="5" t="s">
        <v>10</v>
      </c>
      <c r="G36" s="5" t="s">
        <v>10</v>
      </c>
      <c r="H36" s="5" t="s">
        <v>10</v>
      </c>
      <c r="I36" s="5" t="s">
        <v>10</v>
      </c>
      <c r="J36" s="5" t="s">
        <v>10</v>
      </c>
      <c r="K36" s="5" t="s">
        <v>10</v>
      </c>
      <c r="L36" s="5" t="s">
        <v>10</v>
      </c>
      <c r="M36" s="5" t="s">
        <v>10</v>
      </c>
      <c r="N36" s="5" t="s">
        <v>10</v>
      </c>
      <c r="O36" s="5" t="s">
        <v>10</v>
      </c>
      <c r="P36" s="5" t="s">
        <v>10</v>
      </c>
      <c r="Q36" s="5" t="s">
        <v>10</v>
      </c>
      <c r="R36" s="5" t="s">
        <v>10</v>
      </c>
      <c r="S36" s="5" t="s">
        <v>10</v>
      </c>
      <c r="T36" s="5">
        <v>0</v>
      </c>
      <c r="U36" s="5">
        <v>0</v>
      </c>
    </row>
    <row r="37" spans="1:21" x14ac:dyDescent="0.25">
      <c r="A37" s="4" t="s">
        <v>27</v>
      </c>
      <c r="B37" s="4"/>
      <c r="C37" s="4">
        <f t="shared" ref="C37:O37" si="8">SUM(C38:C40)</f>
        <v>19</v>
      </c>
      <c r="D37" s="4">
        <f t="shared" si="8"/>
        <v>21</v>
      </c>
      <c r="E37" s="4">
        <f t="shared" si="8"/>
        <v>30</v>
      </c>
      <c r="F37" s="4">
        <f t="shared" si="8"/>
        <v>24</v>
      </c>
      <c r="G37" s="4">
        <f t="shared" si="8"/>
        <v>11</v>
      </c>
      <c r="H37" s="4">
        <f t="shared" si="8"/>
        <v>14</v>
      </c>
      <c r="I37" s="4">
        <f t="shared" si="8"/>
        <v>5</v>
      </c>
      <c r="J37" s="4">
        <f t="shared" si="8"/>
        <v>2</v>
      </c>
      <c r="K37" s="4">
        <f t="shared" si="8"/>
        <v>2</v>
      </c>
      <c r="L37" s="4">
        <f t="shared" si="8"/>
        <v>3</v>
      </c>
      <c r="M37" s="4">
        <f t="shared" si="8"/>
        <v>3</v>
      </c>
      <c r="N37" s="4">
        <f t="shared" si="8"/>
        <v>2</v>
      </c>
      <c r="O37" s="4">
        <f t="shared" si="8"/>
        <v>4</v>
      </c>
      <c r="P37" s="4">
        <f>SUM(P38:P40)</f>
        <v>3</v>
      </c>
      <c r="Q37" s="4">
        <f t="shared" ref="Q37:U37" si="9">SUM(Q38:Q40)</f>
        <v>0</v>
      </c>
      <c r="R37" s="4">
        <f t="shared" si="9"/>
        <v>1</v>
      </c>
      <c r="S37" s="4">
        <f t="shared" si="9"/>
        <v>2</v>
      </c>
      <c r="T37" s="4">
        <f t="shared" si="9"/>
        <v>1</v>
      </c>
      <c r="U37" s="4">
        <f t="shared" si="9"/>
        <v>4</v>
      </c>
    </row>
    <row r="38" spans="1:21" x14ac:dyDescent="0.25">
      <c r="B38" t="s">
        <v>28</v>
      </c>
      <c r="C38" s="5" t="s">
        <v>10</v>
      </c>
      <c r="D38" s="5" t="s">
        <v>10</v>
      </c>
      <c r="E38" s="5" t="s">
        <v>10</v>
      </c>
      <c r="F38" s="5" t="s">
        <v>10</v>
      </c>
      <c r="G38" s="5" t="s">
        <v>10</v>
      </c>
      <c r="H38" s="5" t="s">
        <v>10</v>
      </c>
      <c r="I38" s="5" t="s">
        <v>10</v>
      </c>
      <c r="J38" s="5" t="s">
        <v>10</v>
      </c>
      <c r="K38" s="5" t="s">
        <v>10</v>
      </c>
      <c r="L38" s="5" t="s">
        <v>10</v>
      </c>
      <c r="M38" s="5" t="s">
        <v>10</v>
      </c>
      <c r="N38" s="5" t="s">
        <v>10</v>
      </c>
      <c r="O38" s="5" t="s">
        <v>10</v>
      </c>
      <c r="P38" s="5" t="s">
        <v>10</v>
      </c>
      <c r="Q38" s="5" t="s">
        <v>10</v>
      </c>
      <c r="R38" s="5" t="s">
        <v>10</v>
      </c>
      <c r="S38" s="5" t="s">
        <v>10</v>
      </c>
      <c r="T38" s="5" t="s">
        <v>10</v>
      </c>
      <c r="U38" s="5" t="s">
        <v>10</v>
      </c>
    </row>
    <row r="39" spans="1:21" x14ac:dyDescent="0.25">
      <c r="B39" t="s">
        <v>29</v>
      </c>
      <c r="C39" s="5">
        <v>19</v>
      </c>
      <c r="D39" s="5">
        <v>21</v>
      </c>
      <c r="E39" s="5">
        <v>30</v>
      </c>
      <c r="F39" s="5">
        <v>24</v>
      </c>
      <c r="G39" s="5">
        <v>11</v>
      </c>
      <c r="H39">
        <v>14</v>
      </c>
      <c r="I39" s="5">
        <v>5</v>
      </c>
      <c r="J39" s="5">
        <v>2</v>
      </c>
      <c r="K39" s="5">
        <v>2</v>
      </c>
      <c r="L39" s="5" t="s">
        <v>10</v>
      </c>
      <c r="M39" s="5" t="s">
        <v>10</v>
      </c>
      <c r="N39" s="5" t="s">
        <v>10</v>
      </c>
      <c r="O39" s="5" t="s">
        <v>10</v>
      </c>
      <c r="P39" s="5" t="s">
        <v>10</v>
      </c>
      <c r="Q39" s="5" t="s">
        <v>10</v>
      </c>
      <c r="R39" s="5" t="s">
        <v>10</v>
      </c>
      <c r="S39" s="5" t="s">
        <v>10</v>
      </c>
      <c r="T39" s="5" t="s">
        <v>10</v>
      </c>
      <c r="U39" s="5" t="s">
        <v>10</v>
      </c>
    </row>
    <row r="40" spans="1:21" x14ac:dyDescent="0.25">
      <c r="B40" t="s">
        <v>30</v>
      </c>
      <c r="C40" s="5" t="s">
        <v>10</v>
      </c>
      <c r="D40" s="5" t="s">
        <v>10</v>
      </c>
      <c r="E40" s="5" t="s">
        <v>10</v>
      </c>
      <c r="F40" s="5" t="s">
        <v>10</v>
      </c>
      <c r="G40" s="5" t="s">
        <v>10</v>
      </c>
      <c r="H40" s="5" t="s">
        <v>10</v>
      </c>
      <c r="I40" s="5" t="s">
        <v>10</v>
      </c>
      <c r="J40" s="5" t="s">
        <v>10</v>
      </c>
      <c r="K40" s="5" t="s">
        <v>10</v>
      </c>
      <c r="L40">
        <v>3</v>
      </c>
      <c r="M40">
        <v>3</v>
      </c>
      <c r="N40">
        <v>2</v>
      </c>
      <c r="O40">
        <v>4</v>
      </c>
      <c r="P40">
        <v>3</v>
      </c>
      <c r="Q40">
        <v>0</v>
      </c>
      <c r="R40">
        <v>1</v>
      </c>
      <c r="S40">
        <v>2</v>
      </c>
      <c r="T40">
        <v>1</v>
      </c>
      <c r="U40">
        <v>4</v>
      </c>
    </row>
    <row r="41" spans="1:21" x14ac:dyDescent="0.25">
      <c r="A41" s="4" t="s">
        <v>31</v>
      </c>
      <c r="B41" s="4"/>
      <c r="C41" s="4">
        <f t="shared" ref="C41:U41" si="10">SUM(C42:C43)</f>
        <v>90</v>
      </c>
      <c r="D41" s="4">
        <f t="shared" si="10"/>
        <v>98</v>
      </c>
      <c r="E41" s="4">
        <f t="shared" si="10"/>
        <v>100</v>
      </c>
      <c r="F41" s="4">
        <f t="shared" si="10"/>
        <v>105</v>
      </c>
      <c r="G41" s="4">
        <f t="shared" si="10"/>
        <v>84</v>
      </c>
      <c r="H41" s="4">
        <f t="shared" si="10"/>
        <v>69</v>
      </c>
      <c r="I41" s="4">
        <f t="shared" si="10"/>
        <v>67</v>
      </c>
      <c r="J41" s="4">
        <f t="shared" si="10"/>
        <v>69</v>
      </c>
      <c r="K41" s="4">
        <f t="shared" si="10"/>
        <v>76</v>
      </c>
      <c r="L41" s="4">
        <f t="shared" si="10"/>
        <v>74</v>
      </c>
      <c r="M41" s="4">
        <f t="shared" si="10"/>
        <v>100</v>
      </c>
      <c r="N41" s="4">
        <f t="shared" si="10"/>
        <v>86</v>
      </c>
      <c r="O41" s="4">
        <f t="shared" si="10"/>
        <v>83</v>
      </c>
      <c r="P41" s="4">
        <f t="shared" si="10"/>
        <v>83</v>
      </c>
      <c r="Q41" s="4">
        <f t="shared" si="10"/>
        <v>82</v>
      </c>
      <c r="R41" s="4">
        <f t="shared" si="10"/>
        <v>90</v>
      </c>
      <c r="S41" s="4">
        <f t="shared" si="10"/>
        <v>83</v>
      </c>
      <c r="T41" s="4">
        <f t="shared" si="10"/>
        <v>102</v>
      </c>
      <c r="U41" s="4">
        <f t="shared" si="10"/>
        <v>96</v>
      </c>
    </row>
    <row r="42" spans="1:21" x14ac:dyDescent="0.25">
      <c r="B42" t="s">
        <v>32</v>
      </c>
      <c r="C42" s="5" t="s">
        <v>1</v>
      </c>
      <c r="D42" s="5">
        <v>6</v>
      </c>
      <c r="E42" s="5">
        <v>3</v>
      </c>
      <c r="F42" s="5">
        <v>5</v>
      </c>
      <c r="G42" s="5">
        <v>5</v>
      </c>
      <c r="H42" s="5">
        <v>6</v>
      </c>
      <c r="I42" s="5">
        <v>5</v>
      </c>
      <c r="J42" s="5">
        <v>4</v>
      </c>
      <c r="K42" s="5">
        <v>10</v>
      </c>
      <c r="L42" s="5">
        <v>4</v>
      </c>
      <c r="M42" s="5">
        <v>9</v>
      </c>
      <c r="N42" s="5">
        <v>1</v>
      </c>
      <c r="O42" s="5">
        <v>3</v>
      </c>
      <c r="P42" s="5">
        <v>0</v>
      </c>
      <c r="Q42" s="5">
        <v>0</v>
      </c>
      <c r="R42" s="5">
        <v>2</v>
      </c>
      <c r="S42" s="5">
        <v>3</v>
      </c>
      <c r="T42" s="5" t="s">
        <v>10</v>
      </c>
      <c r="U42" s="5" t="s">
        <v>10</v>
      </c>
    </row>
    <row r="43" spans="1:21" x14ac:dyDescent="0.25">
      <c r="B43" t="s">
        <v>33</v>
      </c>
      <c r="C43" s="5">
        <v>90</v>
      </c>
      <c r="D43" s="5">
        <v>92</v>
      </c>
      <c r="E43" s="5">
        <v>97</v>
      </c>
      <c r="F43" s="5">
        <v>100</v>
      </c>
      <c r="G43" s="5">
        <v>79</v>
      </c>
      <c r="H43">
        <v>63</v>
      </c>
      <c r="I43" s="5">
        <v>62</v>
      </c>
      <c r="J43" s="5">
        <v>65</v>
      </c>
      <c r="K43" s="5">
        <v>66</v>
      </c>
      <c r="L43" s="5">
        <v>70</v>
      </c>
      <c r="M43" s="5">
        <v>91</v>
      </c>
      <c r="N43" s="5">
        <v>85</v>
      </c>
      <c r="O43" s="5">
        <v>80</v>
      </c>
      <c r="P43" s="5">
        <v>83</v>
      </c>
      <c r="Q43" s="5">
        <v>82</v>
      </c>
      <c r="R43" s="5">
        <v>88</v>
      </c>
      <c r="S43" s="5">
        <v>80</v>
      </c>
      <c r="T43" s="5">
        <v>102</v>
      </c>
      <c r="U43" s="5">
        <v>96</v>
      </c>
    </row>
    <row r="44" spans="1:21" x14ac:dyDescent="0.25">
      <c r="A44" s="4" t="s">
        <v>34</v>
      </c>
      <c r="B44" s="4"/>
      <c r="C44" s="4">
        <f>SUM(C45:C47)</f>
        <v>49</v>
      </c>
      <c r="D44" s="4">
        <f t="shared" ref="D44:U44" si="11">SUM(D45:D47)</f>
        <v>53</v>
      </c>
      <c r="E44" s="4">
        <f t="shared" si="11"/>
        <v>52</v>
      </c>
      <c r="F44" s="4">
        <f t="shared" si="11"/>
        <v>29</v>
      </c>
      <c r="G44" s="4">
        <f t="shared" si="11"/>
        <v>25</v>
      </c>
      <c r="H44" s="4">
        <f t="shared" si="11"/>
        <v>32</v>
      </c>
      <c r="I44" s="4">
        <f t="shared" si="11"/>
        <v>32</v>
      </c>
      <c r="J44" s="4">
        <f t="shared" si="11"/>
        <v>34</v>
      </c>
      <c r="K44" s="4">
        <f t="shared" si="11"/>
        <v>36</v>
      </c>
      <c r="L44" s="4">
        <f t="shared" si="11"/>
        <v>27</v>
      </c>
      <c r="M44" s="4">
        <f t="shared" si="11"/>
        <v>34</v>
      </c>
      <c r="N44" s="4">
        <f t="shared" si="11"/>
        <v>47</v>
      </c>
      <c r="O44" s="4">
        <f t="shared" si="11"/>
        <v>56</v>
      </c>
      <c r="P44" s="4">
        <f t="shared" si="11"/>
        <v>44</v>
      </c>
      <c r="Q44" s="4">
        <f t="shared" si="11"/>
        <v>43</v>
      </c>
      <c r="R44" s="4">
        <f t="shared" si="11"/>
        <v>46</v>
      </c>
      <c r="S44" s="4">
        <f t="shared" si="11"/>
        <v>50</v>
      </c>
      <c r="T44" s="4">
        <f t="shared" si="11"/>
        <v>60</v>
      </c>
      <c r="U44" s="4">
        <f t="shared" si="11"/>
        <v>62</v>
      </c>
    </row>
    <row r="45" spans="1:21" x14ac:dyDescent="0.25">
      <c r="B45" t="s">
        <v>35</v>
      </c>
      <c r="C45" s="5">
        <v>49</v>
      </c>
      <c r="D45" s="5">
        <v>53</v>
      </c>
      <c r="E45" s="5">
        <v>52</v>
      </c>
      <c r="F45" s="5">
        <v>29</v>
      </c>
      <c r="G45" s="5">
        <v>25</v>
      </c>
      <c r="H45">
        <v>32</v>
      </c>
      <c r="I45" s="5">
        <v>32</v>
      </c>
      <c r="J45" s="5">
        <v>34</v>
      </c>
      <c r="K45" s="5">
        <v>36</v>
      </c>
      <c r="L45" s="5">
        <v>27</v>
      </c>
      <c r="M45" s="5">
        <v>12</v>
      </c>
      <c r="N45" s="5">
        <v>12</v>
      </c>
      <c r="O45" s="5">
        <v>18</v>
      </c>
      <c r="P45">
        <v>20</v>
      </c>
      <c r="Q45" s="5">
        <v>7</v>
      </c>
      <c r="R45" s="5">
        <v>7</v>
      </c>
      <c r="S45" s="5">
        <v>9</v>
      </c>
      <c r="T45" s="5">
        <v>8</v>
      </c>
      <c r="U45" s="5">
        <v>13</v>
      </c>
    </row>
    <row r="46" spans="1:21" x14ac:dyDescent="0.25">
      <c r="B46" t="s">
        <v>36</v>
      </c>
      <c r="C46" s="5" t="s">
        <v>10</v>
      </c>
      <c r="D46" s="5" t="s">
        <v>10</v>
      </c>
      <c r="E46" s="5" t="s">
        <v>10</v>
      </c>
      <c r="F46" s="5" t="s">
        <v>10</v>
      </c>
      <c r="G46" s="5" t="s">
        <v>10</v>
      </c>
      <c r="H46" s="5" t="s">
        <v>10</v>
      </c>
      <c r="I46" s="5" t="s">
        <v>10</v>
      </c>
      <c r="J46" s="5" t="s">
        <v>10</v>
      </c>
      <c r="K46" s="5" t="s">
        <v>10</v>
      </c>
      <c r="L46" s="5" t="s">
        <v>10</v>
      </c>
      <c r="M46" s="5">
        <v>22</v>
      </c>
      <c r="N46" s="5">
        <v>35</v>
      </c>
      <c r="O46">
        <v>38</v>
      </c>
      <c r="P46">
        <v>24</v>
      </c>
      <c r="Q46" s="5">
        <v>36</v>
      </c>
      <c r="R46" s="5">
        <v>39</v>
      </c>
      <c r="S46" s="5">
        <v>41</v>
      </c>
      <c r="T46" s="5">
        <v>52</v>
      </c>
      <c r="U46" s="5">
        <v>3</v>
      </c>
    </row>
    <row r="47" spans="1:21" x14ac:dyDescent="0.25">
      <c r="B47" t="s">
        <v>70</v>
      </c>
      <c r="C47" s="5" t="s">
        <v>10</v>
      </c>
      <c r="D47" s="5" t="s">
        <v>10</v>
      </c>
      <c r="E47" s="5" t="s">
        <v>10</v>
      </c>
      <c r="F47" s="5" t="s">
        <v>10</v>
      </c>
      <c r="G47" s="5" t="s">
        <v>10</v>
      </c>
      <c r="H47" s="5" t="s">
        <v>10</v>
      </c>
      <c r="I47" s="5" t="s">
        <v>10</v>
      </c>
      <c r="J47" s="5" t="s">
        <v>10</v>
      </c>
      <c r="K47" s="5" t="s">
        <v>10</v>
      </c>
      <c r="L47" s="5" t="s">
        <v>10</v>
      </c>
      <c r="M47" s="5" t="s">
        <v>10</v>
      </c>
      <c r="N47" s="5" t="s">
        <v>10</v>
      </c>
      <c r="O47" s="5" t="s">
        <v>10</v>
      </c>
      <c r="P47" s="5" t="s">
        <v>10</v>
      </c>
      <c r="Q47" s="5" t="s">
        <v>10</v>
      </c>
      <c r="R47" s="5" t="s">
        <v>10</v>
      </c>
      <c r="S47" s="5" t="s">
        <v>10</v>
      </c>
      <c r="T47" s="5" t="s">
        <v>10</v>
      </c>
      <c r="U47" s="5">
        <v>46</v>
      </c>
    </row>
    <row r="48" spans="1:21" x14ac:dyDescent="0.25">
      <c r="A48" s="4" t="s">
        <v>37</v>
      </c>
      <c r="B48" s="4"/>
      <c r="C48" s="4">
        <f>SUM(C49)</f>
        <v>0</v>
      </c>
      <c r="D48" s="4">
        <f t="shared" ref="D48:U48" si="12">SUM(D49)</f>
        <v>1</v>
      </c>
      <c r="E48" s="4">
        <f t="shared" si="12"/>
        <v>7</v>
      </c>
      <c r="F48" s="4">
        <f t="shared" si="12"/>
        <v>24</v>
      </c>
      <c r="G48" s="4">
        <f t="shared" si="12"/>
        <v>14</v>
      </c>
      <c r="H48" s="4">
        <f t="shared" si="12"/>
        <v>13</v>
      </c>
      <c r="I48" s="4">
        <f t="shared" si="12"/>
        <v>15</v>
      </c>
      <c r="J48" s="4">
        <f t="shared" si="12"/>
        <v>28</v>
      </c>
      <c r="K48" s="4">
        <f t="shared" si="12"/>
        <v>30</v>
      </c>
      <c r="L48" s="4">
        <f t="shared" si="12"/>
        <v>32</v>
      </c>
      <c r="M48" s="4">
        <f t="shared" si="12"/>
        <v>36</v>
      </c>
      <c r="N48" s="4">
        <f t="shared" si="12"/>
        <v>31</v>
      </c>
      <c r="O48" s="4">
        <f t="shared" si="12"/>
        <v>23</v>
      </c>
      <c r="P48" s="4">
        <f t="shared" si="12"/>
        <v>0</v>
      </c>
      <c r="Q48" s="4">
        <f t="shared" si="12"/>
        <v>0</v>
      </c>
      <c r="R48" s="4">
        <f t="shared" si="12"/>
        <v>0</v>
      </c>
      <c r="S48" s="4">
        <f t="shared" si="12"/>
        <v>0</v>
      </c>
      <c r="T48" s="4">
        <f t="shared" si="12"/>
        <v>0</v>
      </c>
      <c r="U48" s="4">
        <f t="shared" si="12"/>
        <v>0</v>
      </c>
    </row>
    <row r="49" spans="1:21" x14ac:dyDescent="0.25">
      <c r="B49" t="s">
        <v>15</v>
      </c>
      <c r="C49" s="5" t="s">
        <v>10</v>
      </c>
      <c r="D49" s="5">
        <v>1</v>
      </c>
      <c r="E49" s="5">
        <v>7</v>
      </c>
      <c r="F49" s="5">
        <v>24</v>
      </c>
      <c r="G49" s="5">
        <v>14</v>
      </c>
      <c r="H49" s="5">
        <v>13</v>
      </c>
      <c r="I49" s="5">
        <v>15</v>
      </c>
      <c r="J49" s="5">
        <v>28</v>
      </c>
      <c r="K49" s="5">
        <v>30</v>
      </c>
      <c r="L49" s="5">
        <v>32</v>
      </c>
      <c r="M49" s="5">
        <v>36</v>
      </c>
      <c r="N49" s="5">
        <v>31</v>
      </c>
      <c r="O49" s="5">
        <v>23</v>
      </c>
      <c r="P49" s="7" t="s">
        <v>10</v>
      </c>
      <c r="Q49" s="7" t="s">
        <v>10</v>
      </c>
      <c r="R49" s="7" t="s">
        <v>10</v>
      </c>
      <c r="S49" s="7" t="s">
        <v>10</v>
      </c>
      <c r="T49" s="7" t="s">
        <v>10</v>
      </c>
      <c r="U49" s="7" t="s">
        <v>10</v>
      </c>
    </row>
    <row r="50" spans="1:21" x14ac:dyDescent="0.25">
      <c r="A50" s="4" t="s">
        <v>38</v>
      </c>
      <c r="B50" s="4"/>
      <c r="C50" s="4">
        <f t="shared" ref="C50:U50" si="13">SUM(C51:C53)</f>
        <v>140</v>
      </c>
      <c r="D50" s="4">
        <f t="shared" si="13"/>
        <v>157</v>
      </c>
      <c r="E50" s="4">
        <f t="shared" si="13"/>
        <v>172</v>
      </c>
      <c r="F50" s="4">
        <f t="shared" si="13"/>
        <v>119</v>
      </c>
      <c r="G50" s="4">
        <f t="shared" si="13"/>
        <v>90</v>
      </c>
      <c r="H50" s="4">
        <f t="shared" si="13"/>
        <v>92</v>
      </c>
      <c r="I50" s="4">
        <f t="shared" si="13"/>
        <v>89</v>
      </c>
      <c r="J50" s="4">
        <f t="shared" si="13"/>
        <v>135</v>
      </c>
      <c r="K50" s="4">
        <f t="shared" si="13"/>
        <v>127</v>
      </c>
      <c r="L50" s="4">
        <f t="shared" si="13"/>
        <v>117</v>
      </c>
      <c r="M50" s="4">
        <f t="shared" si="13"/>
        <v>106</v>
      </c>
      <c r="N50" s="4">
        <f t="shared" si="13"/>
        <v>86</v>
      </c>
      <c r="O50" s="4">
        <f t="shared" si="13"/>
        <v>94</v>
      </c>
      <c r="P50" s="4">
        <f t="shared" si="13"/>
        <v>93</v>
      </c>
      <c r="Q50" s="4">
        <f t="shared" si="13"/>
        <v>62</v>
      </c>
      <c r="R50" s="4">
        <f t="shared" si="13"/>
        <v>71</v>
      </c>
      <c r="S50" s="4">
        <f t="shared" si="13"/>
        <v>69</v>
      </c>
      <c r="T50" s="4">
        <f t="shared" si="13"/>
        <v>56</v>
      </c>
      <c r="U50" s="4">
        <f t="shared" si="13"/>
        <v>44</v>
      </c>
    </row>
    <row r="51" spans="1:21" x14ac:dyDescent="0.25">
      <c r="B51" t="s">
        <v>39</v>
      </c>
      <c r="C51" s="5">
        <v>52</v>
      </c>
      <c r="D51" s="5">
        <v>46</v>
      </c>
      <c r="E51" s="5">
        <v>66</v>
      </c>
      <c r="F51" s="5">
        <v>44</v>
      </c>
      <c r="G51" s="5">
        <v>28</v>
      </c>
      <c r="H51">
        <v>29</v>
      </c>
      <c r="I51" s="5">
        <v>27</v>
      </c>
      <c r="J51" s="5">
        <v>27</v>
      </c>
      <c r="K51">
        <v>21</v>
      </c>
      <c r="L51" s="5">
        <v>15</v>
      </c>
      <c r="M51" s="5">
        <v>11</v>
      </c>
      <c r="N51" s="5">
        <v>13</v>
      </c>
      <c r="O51">
        <v>12</v>
      </c>
      <c r="P51">
        <v>13</v>
      </c>
      <c r="Q51" s="5">
        <v>8</v>
      </c>
      <c r="R51" s="7" t="s">
        <v>10</v>
      </c>
      <c r="S51" s="7" t="s">
        <v>10</v>
      </c>
      <c r="T51" s="7" t="s">
        <v>10</v>
      </c>
      <c r="U51" s="7" t="s">
        <v>10</v>
      </c>
    </row>
    <row r="52" spans="1:21" x14ac:dyDescent="0.25">
      <c r="B52" t="s">
        <v>57</v>
      </c>
      <c r="C52" s="5">
        <v>42</v>
      </c>
      <c r="D52" s="5">
        <v>58</v>
      </c>
      <c r="E52" s="5">
        <v>54</v>
      </c>
      <c r="F52" s="5">
        <v>37</v>
      </c>
      <c r="G52" s="5">
        <v>24</v>
      </c>
      <c r="H52">
        <v>25</v>
      </c>
      <c r="I52" s="5">
        <v>22</v>
      </c>
      <c r="J52" s="5">
        <v>36</v>
      </c>
      <c r="K52">
        <v>35</v>
      </c>
      <c r="L52" s="5">
        <v>28</v>
      </c>
      <c r="M52" s="5">
        <v>32</v>
      </c>
      <c r="N52" s="5">
        <v>28</v>
      </c>
      <c r="O52">
        <v>30</v>
      </c>
      <c r="P52">
        <v>31</v>
      </c>
      <c r="Q52" s="5">
        <v>20</v>
      </c>
      <c r="R52">
        <v>22</v>
      </c>
      <c r="S52">
        <v>35</v>
      </c>
      <c r="T52">
        <v>31</v>
      </c>
      <c r="U52">
        <v>20</v>
      </c>
    </row>
    <row r="53" spans="1:21" x14ac:dyDescent="0.25">
      <c r="B53" t="s">
        <v>58</v>
      </c>
      <c r="C53" s="5">
        <v>46</v>
      </c>
      <c r="D53" s="5">
        <v>53</v>
      </c>
      <c r="E53" s="5">
        <v>52</v>
      </c>
      <c r="F53" s="5">
        <v>38</v>
      </c>
      <c r="G53" s="5">
        <v>38</v>
      </c>
      <c r="H53">
        <v>38</v>
      </c>
      <c r="I53" s="5">
        <v>40</v>
      </c>
      <c r="J53" s="5">
        <v>72</v>
      </c>
      <c r="K53">
        <v>71</v>
      </c>
      <c r="L53" s="5">
        <v>74</v>
      </c>
      <c r="M53" s="5">
        <v>63</v>
      </c>
      <c r="N53" s="5">
        <v>45</v>
      </c>
      <c r="O53">
        <v>52</v>
      </c>
      <c r="P53">
        <v>49</v>
      </c>
      <c r="Q53" s="5">
        <v>34</v>
      </c>
      <c r="R53">
        <v>49</v>
      </c>
      <c r="S53">
        <v>34</v>
      </c>
      <c r="T53">
        <v>25</v>
      </c>
      <c r="U53">
        <v>24</v>
      </c>
    </row>
    <row r="54" spans="1:21" x14ac:dyDescent="0.25">
      <c r="A54" s="4" t="s">
        <v>40</v>
      </c>
      <c r="B54" s="4"/>
      <c r="C54" s="4">
        <f>SUM(C55:C57)</f>
        <v>67</v>
      </c>
      <c r="D54" s="4">
        <f t="shared" ref="D54:U54" si="14">SUM(D55:D57)</f>
        <v>79</v>
      </c>
      <c r="E54" s="4">
        <f t="shared" si="14"/>
        <v>101</v>
      </c>
      <c r="F54" s="4">
        <f t="shared" si="14"/>
        <v>97</v>
      </c>
      <c r="G54" s="4">
        <f t="shared" si="14"/>
        <v>95</v>
      </c>
      <c r="H54" s="4">
        <f t="shared" si="14"/>
        <v>93</v>
      </c>
      <c r="I54" s="4">
        <f t="shared" si="14"/>
        <v>107</v>
      </c>
      <c r="J54" s="4">
        <f t="shared" si="14"/>
        <v>105</v>
      </c>
      <c r="K54" s="4">
        <f t="shared" si="14"/>
        <v>94</v>
      </c>
      <c r="L54" s="4">
        <f t="shared" si="14"/>
        <v>102</v>
      </c>
      <c r="M54" s="4">
        <f t="shared" si="14"/>
        <v>84</v>
      </c>
      <c r="N54" s="4">
        <f t="shared" si="14"/>
        <v>69</v>
      </c>
      <c r="O54" s="4">
        <f t="shared" si="14"/>
        <v>92</v>
      </c>
      <c r="P54" s="4">
        <f t="shared" si="14"/>
        <v>83</v>
      </c>
      <c r="Q54" s="4">
        <f t="shared" si="14"/>
        <v>51</v>
      </c>
      <c r="R54" s="4">
        <f t="shared" si="14"/>
        <v>54</v>
      </c>
      <c r="S54" s="4">
        <f>SUM(S55:S57)</f>
        <v>77</v>
      </c>
      <c r="T54" s="4">
        <f t="shared" si="14"/>
        <v>97</v>
      </c>
      <c r="U54" s="4">
        <f t="shared" si="14"/>
        <v>83</v>
      </c>
    </row>
    <row r="55" spans="1:21" x14ac:dyDescent="0.25">
      <c r="B55" t="s">
        <v>41</v>
      </c>
      <c r="C55" s="5">
        <v>8</v>
      </c>
      <c r="D55" s="5">
        <v>11</v>
      </c>
      <c r="E55" s="5">
        <v>12</v>
      </c>
      <c r="F55" s="5">
        <v>12</v>
      </c>
      <c r="G55" s="5">
        <v>8</v>
      </c>
      <c r="H55">
        <v>10</v>
      </c>
      <c r="I55" s="5">
        <v>11</v>
      </c>
      <c r="J55" s="5">
        <v>11</v>
      </c>
      <c r="K55">
        <v>13</v>
      </c>
      <c r="L55" s="5">
        <v>9</v>
      </c>
      <c r="M55" s="5">
        <v>13</v>
      </c>
      <c r="N55" s="5">
        <v>10</v>
      </c>
      <c r="O55">
        <v>13</v>
      </c>
      <c r="P55">
        <v>12</v>
      </c>
      <c r="Q55" s="5">
        <v>8</v>
      </c>
      <c r="R55">
        <v>12</v>
      </c>
      <c r="S55">
        <v>11</v>
      </c>
      <c r="T55">
        <v>10</v>
      </c>
      <c r="U55">
        <v>10</v>
      </c>
    </row>
    <row r="56" spans="1:21" x14ac:dyDescent="0.25">
      <c r="B56" t="s">
        <v>42</v>
      </c>
      <c r="C56" s="5">
        <v>59</v>
      </c>
      <c r="D56" s="5">
        <v>68</v>
      </c>
      <c r="E56" s="5">
        <v>89</v>
      </c>
      <c r="F56" s="5">
        <v>85</v>
      </c>
      <c r="G56" s="5">
        <v>87</v>
      </c>
      <c r="H56">
        <v>83</v>
      </c>
      <c r="I56" s="5">
        <v>96</v>
      </c>
      <c r="J56" s="5">
        <v>94</v>
      </c>
      <c r="K56">
        <v>81</v>
      </c>
      <c r="L56" s="5">
        <v>93</v>
      </c>
      <c r="M56" s="5">
        <v>71</v>
      </c>
      <c r="N56" s="5">
        <v>59</v>
      </c>
      <c r="O56">
        <v>79</v>
      </c>
      <c r="P56">
        <v>71</v>
      </c>
      <c r="Q56" s="5">
        <v>43</v>
      </c>
      <c r="R56">
        <v>42</v>
      </c>
      <c r="S56">
        <v>60</v>
      </c>
      <c r="T56">
        <v>69</v>
      </c>
      <c r="U56">
        <v>60</v>
      </c>
    </row>
    <row r="57" spans="1:21" x14ac:dyDescent="0.25">
      <c r="B57" t="s">
        <v>71</v>
      </c>
      <c r="C57" s="5" t="s">
        <v>10</v>
      </c>
      <c r="D57" s="5" t="s">
        <v>10</v>
      </c>
      <c r="E57" s="5" t="s">
        <v>10</v>
      </c>
      <c r="F57" s="5" t="s">
        <v>10</v>
      </c>
      <c r="G57" s="5" t="s">
        <v>10</v>
      </c>
      <c r="H57" s="5" t="s">
        <v>10</v>
      </c>
      <c r="I57" s="5" t="s">
        <v>10</v>
      </c>
      <c r="J57" s="5" t="s">
        <v>10</v>
      </c>
      <c r="K57" s="5" t="s">
        <v>10</v>
      </c>
      <c r="L57" s="5" t="s">
        <v>10</v>
      </c>
      <c r="M57" s="5" t="s">
        <v>10</v>
      </c>
      <c r="N57" s="5" t="s">
        <v>10</v>
      </c>
      <c r="O57" s="5" t="s">
        <v>10</v>
      </c>
      <c r="P57" s="5" t="s">
        <v>10</v>
      </c>
      <c r="Q57" s="5" t="s">
        <v>10</v>
      </c>
      <c r="R57" s="5" t="s">
        <v>10</v>
      </c>
      <c r="S57">
        <v>6</v>
      </c>
      <c r="T57">
        <v>18</v>
      </c>
      <c r="U57">
        <v>13</v>
      </c>
    </row>
    <row r="58" spans="1:21" x14ac:dyDescent="0.25">
      <c r="A58" s="17" t="s">
        <v>72</v>
      </c>
      <c r="B58" s="18"/>
      <c r="C58" s="3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4">
        <f t="shared" ref="H58:K58" si="15">SUM(H59:H64)</f>
        <v>35</v>
      </c>
      <c r="I58" s="4">
        <f t="shared" si="15"/>
        <v>51</v>
      </c>
      <c r="J58" s="4">
        <f t="shared" si="15"/>
        <v>51</v>
      </c>
      <c r="K58" s="4">
        <f t="shared" si="15"/>
        <v>36</v>
      </c>
      <c r="L58" s="4">
        <f>SUM(L59:L64)</f>
        <v>29</v>
      </c>
      <c r="M58" s="4">
        <f>SUM(M59:M64)</f>
        <v>39</v>
      </c>
      <c r="N58" s="4">
        <f>SUM(N59:N64)</f>
        <v>43</v>
      </c>
      <c r="O58" s="4">
        <f>SUM(O59:O64)</f>
        <v>38</v>
      </c>
      <c r="P58" s="4">
        <f>SUM(P59:P64)</f>
        <v>26</v>
      </c>
      <c r="Q58" s="4">
        <f t="shared" ref="Q58:U58" si="16">SUM(Q59:Q64)</f>
        <v>20</v>
      </c>
      <c r="R58" s="4">
        <f t="shared" si="16"/>
        <v>24</v>
      </c>
      <c r="S58" s="4">
        <f t="shared" si="16"/>
        <v>23</v>
      </c>
      <c r="T58" s="4">
        <f t="shared" si="16"/>
        <v>33</v>
      </c>
      <c r="U58" s="4">
        <f t="shared" si="16"/>
        <v>27</v>
      </c>
    </row>
    <row r="59" spans="1:21" x14ac:dyDescent="0.25">
      <c r="B59" t="s">
        <v>43</v>
      </c>
      <c r="C59" s="5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>
        <v>30</v>
      </c>
      <c r="I59" s="5">
        <v>39</v>
      </c>
      <c r="J59" s="5">
        <v>20</v>
      </c>
      <c r="K59">
        <v>10</v>
      </c>
      <c r="L59" s="5">
        <v>8</v>
      </c>
      <c r="M59" s="5">
        <v>10</v>
      </c>
      <c r="N59" s="5">
        <v>15</v>
      </c>
      <c r="O59" s="5">
        <v>16</v>
      </c>
      <c r="P59">
        <v>16</v>
      </c>
      <c r="Q59" s="5">
        <v>8</v>
      </c>
      <c r="R59" s="5">
        <v>14</v>
      </c>
      <c r="S59" s="5">
        <v>1</v>
      </c>
      <c r="T59" s="5">
        <v>0</v>
      </c>
      <c r="U59" s="5">
        <v>0</v>
      </c>
    </row>
    <row r="60" spans="1:21" x14ac:dyDescent="0.25">
      <c r="B60" t="s">
        <v>44</v>
      </c>
      <c r="C60" s="5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>
        <v>1</v>
      </c>
      <c r="I60" s="5">
        <v>0</v>
      </c>
      <c r="J60" s="5">
        <v>1</v>
      </c>
      <c r="K60">
        <v>0</v>
      </c>
      <c r="L60" s="5">
        <v>0</v>
      </c>
      <c r="M60" s="5">
        <v>2</v>
      </c>
      <c r="N60" s="5">
        <v>1</v>
      </c>
      <c r="O60" s="5">
        <v>1</v>
      </c>
      <c r="P60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</row>
    <row r="61" spans="1:21" x14ac:dyDescent="0.25">
      <c r="B61" t="s">
        <v>63</v>
      </c>
      <c r="C61" s="5" t="s">
        <v>10</v>
      </c>
      <c r="D61" s="5" t="s">
        <v>10</v>
      </c>
      <c r="E61" s="5" t="s">
        <v>10</v>
      </c>
      <c r="F61" s="5" t="s">
        <v>10</v>
      </c>
      <c r="G61" s="5" t="s">
        <v>10</v>
      </c>
      <c r="H61" s="5" t="s">
        <v>10</v>
      </c>
      <c r="I61" s="5" t="s">
        <v>10</v>
      </c>
      <c r="J61" s="5" t="s">
        <v>10</v>
      </c>
      <c r="K61" s="5" t="s">
        <v>10</v>
      </c>
      <c r="L61" s="5" t="s">
        <v>10</v>
      </c>
      <c r="M61" s="5" t="s">
        <v>10</v>
      </c>
      <c r="N61" s="5" t="s">
        <v>10</v>
      </c>
      <c r="O61" s="5" t="s">
        <v>10</v>
      </c>
      <c r="P61" s="5" t="s">
        <v>10</v>
      </c>
      <c r="Q61" s="5" t="s">
        <v>10</v>
      </c>
      <c r="R61" s="5" t="s">
        <v>10</v>
      </c>
      <c r="S61" s="5">
        <v>14</v>
      </c>
      <c r="T61" s="5">
        <v>24</v>
      </c>
      <c r="U61" s="5">
        <v>22</v>
      </c>
    </row>
    <row r="62" spans="1:21" x14ac:dyDescent="0.25">
      <c r="B62" t="s">
        <v>45</v>
      </c>
      <c r="C62" s="5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>
        <v>1</v>
      </c>
      <c r="I62" s="5">
        <v>0</v>
      </c>
      <c r="J62" s="5">
        <v>1</v>
      </c>
      <c r="K62">
        <v>1</v>
      </c>
      <c r="L62" s="5">
        <v>7</v>
      </c>
      <c r="M62" s="5">
        <v>17</v>
      </c>
      <c r="N62" s="5">
        <v>6</v>
      </c>
      <c r="O62" s="5">
        <v>6</v>
      </c>
      <c r="P62">
        <v>4</v>
      </c>
      <c r="Q62" s="5">
        <v>7</v>
      </c>
      <c r="R62" s="5">
        <v>9</v>
      </c>
      <c r="S62" s="5">
        <v>8</v>
      </c>
      <c r="T62" s="5">
        <v>9</v>
      </c>
      <c r="U62" s="5">
        <v>5</v>
      </c>
    </row>
    <row r="63" spans="1:21" x14ac:dyDescent="0.25">
      <c r="B63" t="s">
        <v>46</v>
      </c>
      <c r="C63" s="5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>
        <v>3</v>
      </c>
      <c r="I63" s="5">
        <v>3</v>
      </c>
      <c r="J63" s="5">
        <v>2</v>
      </c>
      <c r="K63">
        <v>1</v>
      </c>
      <c r="L63" s="5">
        <v>0</v>
      </c>
      <c r="M63" s="5">
        <v>0</v>
      </c>
      <c r="N63" s="5">
        <v>0</v>
      </c>
      <c r="O63" s="5">
        <v>0</v>
      </c>
      <c r="P63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</row>
    <row r="64" spans="1:21" x14ac:dyDescent="0.25">
      <c r="B64" t="s">
        <v>47</v>
      </c>
      <c r="C64" s="5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>
        <v>0</v>
      </c>
      <c r="I64" s="5">
        <v>9</v>
      </c>
      <c r="J64" s="5">
        <v>27</v>
      </c>
      <c r="K64">
        <v>24</v>
      </c>
      <c r="L64" s="5">
        <v>14</v>
      </c>
      <c r="M64" s="5">
        <v>10</v>
      </c>
      <c r="N64" s="5">
        <v>21</v>
      </c>
      <c r="O64" s="5">
        <v>15</v>
      </c>
      <c r="P64">
        <v>6</v>
      </c>
      <c r="Q64" s="5">
        <v>5</v>
      </c>
      <c r="R64" s="5">
        <v>1</v>
      </c>
      <c r="S64" s="5">
        <v>0</v>
      </c>
      <c r="T64" s="5">
        <v>0</v>
      </c>
      <c r="U64" s="5">
        <v>0</v>
      </c>
    </row>
    <row r="65" spans="1:21" x14ac:dyDescent="0.25">
      <c r="A65" s="4" t="s">
        <v>48</v>
      </c>
      <c r="B65" s="4"/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 t="s">
        <v>1</v>
      </c>
      <c r="I65" s="3" t="s">
        <v>1</v>
      </c>
      <c r="J65" s="3" t="s">
        <v>1</v>
      </c>
      <c r="K65" s="3" t="s">
        <v>1</v>
      </c>
      <c r="L65" s="3" t="s">
        <v>1</v>
      </c>
      <c r="M65" s="3" t="s">
        <v>1</v>
      </c>
      <c r="N65" s="3" t="s">
        <v>1</v>
      </c>
      <c r="O65" s="3">
        <f>SUM(O66)</f>
        <v>9</v>
      </c>
      <c r="P65" s="3" t="s">
        <v>1</v>
      </c>
      <c r="Q65" s="3" t="s">
        <v>1</v>
      </c>
      <c r="R65" s="3" t="s">
        <v>1</v>
      </c>
      <c r="S65" s="3" t="s">
        <v>1</v>
      </c>
      <c r="T65" s="3" t="s">
        <v>1</v>
      </c>
      <c r="U65" s="3" t="s">
        <v>1</v>
      </c>
    </row>
    <row r="66" spans="1:21" x14ac:dyDescent="0.25">
      <c r="B66" t="s">
        <v>49</v>
      </c>
      <c r="C66" s="5" t="s">
        <v>10</v>
      </c>
      <c r="D66" s="5" t="s">
        <v>10</v>
      </c>
      <c r="E66" s="5" t="s">
        <v>10</v>
      </c>
      <c r="F66" s="5" t="s">
        <v>10</v>
      </c>
      <c r="G66" s="5" t="s">
        <v>10</v>
      </c>
      <c r="H66" s="5" t="s">
        <v>1</v>
      </c>
      <c r="I66" s="5" t="s">
        <v>1</v>
      </c>
      <c r="J66" s="5" t="s">
        <v>1</v>
      </c>
      <c r="K66" s="5" t="s">
        <v>1</v>
      </c>
      <c r="L66" s="5" t="s">
        <v>1</v>
      </c>
      <c r="M66" s="5" t="s">
        <v>1</v>
      </c>
      <c r="N66" s="5" t="s">
        <v>1</v>
      </c>
      <c r="O66" s="5">
        <v>9</v>
      </c>
      <c r="P66" s="5" t="s">
        <v>1</v>
      </c>
      <c r="Q66" s="5" t="s">
        <v>1</v>
      </c>
      <c r="R66" s="5" t="s">
        <v>1</v>
      </c>
      <c r="S66" s="5" t="s">
        <v>1</v>
      </c>
      <c r="T66" s="5" t="s">
        <v>1</v>
      </c>
      <c r="U66" s="5" t="s">
        <v>1</v>
      </c>
    </row>
    <row r="68" spans="1:21" x14ac:dyDescent="0.25">
      <c r="A68" s="8" t="s">
        <v>50</v>
      </c>
      <c r="B68" s="8"/>
      <c r="C68" s="9">
        <f>C16+C31+C33+C37+C41+C44+C48+C50+C54</f>
        <v>412</v>
      </c>
      <c r="D68" s="9">
        <f>D16+D31+D33+D37+D41+D44+D48+D50+D54</f>
        <v>465</v>
      </c>
      <c r="E68" s="9">
        <f>E16+E31+E33+E37+E41+E44+E48+E50+E54</f>
        <v>538</v>
      </c>
      <c r="F68" s="9">
        <f>F16+F31+F33+F37+F41+F44+F48+F50+F54</f>
        <v>446</v>
      </c>
      <c r="G68" s="9">
        <f>G16+G31+G33+G37+G41+G44+G48+G50+G54</f>
        <v>368</v>
      </c>
      <c r="H68" s="1">
        <f>H3+H16+H31+H33+H37+H41+H44+H48+H50+H54+H58</f>
        <v>526</v>
      </c>
      <c r="I68" s="1">
        <f>I3+I16+I29+I31+I33+I37+I41+I44+I48+I50+I54+I58</f>
        <v>584</v>
      </c>
      <c r="J68" s="1">
        <f>J3+J16+J29+J31+J33+J37+J41+J44+J48+J50+J54+J58</f>
        <v>645</v>
      </c>
      <c r="K68" s="1">
        <f>K3+K16+K29+K31+K33+K37+K41+K44+K48+K50+K54+K58</f>
        <v>603</v>
      </c>
      <c r="L68" s="1">
        <f>L3+L16+L31+L33+L37+L41+L44+L48+L50+L54+L58</f>
        <v>557</v>
      </c>
      <c r="M68" s="1">
        <f>M3+M14+M16+M31+M33+M37+M41+M44+M48+M50+M54+M58</f>
        <v>582</v>
      </c>
      <c r="N68" s="1">
        <f>N3+N14+N16+N31+N33+N37+N41+N44+N48+N50+N54+N58</f>
        <v>563</v>
      </c>
      <c r="O68" s="1">
        <f>O3+O14+O16+O31+O33+O37+O41+O44+O48+O50+O54+O58+O65</f>
        <v>601</v>
      </c>
      <c r="P68" s="1">
        <f>P3+P14+P16+P29+P31+P33+P37+P41+P44+P48+P50+P54+P58</f>
        <v>525</v>
      </c>
      <c r="Q68" s="1">
        <f>Q3+Q14+Q16+Q26+Q29+Q31+Q33+Q37+Q41+Q44+Q48+Q50+Q54+Q58</f>
        <v>443</v>
      </c>
      <c r="R68" s="1">
        <f>R3+R14+R16+R26+R29+R31+R33+R37+R41+R44+R48+R50+R54+R58</f>
        <v>527</v>
      </c>
      <c r="S68" s="1">
        <f t="shared" ref="S68:U68" si="17">S3+S14+S16+S26+S29+S31+S33+S37+S41+S44+S48+S50+S54+S58</f>
        <v>582</v>
      </c>
      <c r="T68" s="1">
        <f t="shared" si="17"/>
        <v>638</v>
      </c>
      <c r="U68" s="1">
        <f t="shared" si="17"/>
        <v>626</v>
      </c>
    </row>
    <row r="69" spans="1:21" x14ac:dyDescent="0.25">
      <c r="B69" t="s">
        <v>51</v>
      </c>
      <c r="C69" s="2">
        <v>0.245</v>
      </c>
      <c r="D69" s="2">
        <f t="shared" ref="D69:G69" si="18">(D68-C68)/C68</f>
        <v>0.12864077669902912</v>
      </c>
      <c r="E69" s="2">
        <f t="shared" si="18"/>
        <v>0.15698924731182795</v>
      </c>
      <c r="F69" s="2">
        <f t="shared" si="18"/>
        <v>-0.17100371747211895</v>
      </c>
      <c r="G69" s="2">
        <f t="shared" si="18"/>
        <v>-0.17488789237668162</v>
      </c>
      <c r="H69" s="10" t="s">
        <v>1</v>
      </c>
      <c r="I69" s="2">
        <f t="shared" ref="I69:N69" si="19">(I68-H68)/H68</f>
        <v>0.11026615969581749</v>
      </c>
      <c r="J69" s="2">
        <f t="shared" si="19"/>
        <v>0.10445205479452055</v>
      </c>
      <c r="K69" s="2">
        <f t="shared" si="19"/>
        <v>-6.5116279069767441E-2</v>
      </c>
      <c r="L69" s="2">
        <f t="shared" si="19"/>
        <v>-7.6285240464344942E-2</v>
      </c>
      <c r="M69" s="2">
        <f t="shared" si="19"/>
        <v>4.4883303411131059E-2</v>
      </c>
      <c r="N69" s="2">
        <f t="shared" si="19"/>
        <v>-3.2646048109965638E-2</v>
      </c>
      <c r="O69" s="10" t="s">
        <v>1</v>
      </c>
      <c r="P69" s="10" t="s">
        <v>1</v>
      </c>
      <c r="Q69" s="2">
        <f t="shared" ref="Q69:S69" si="20">(Q68-P68)/P68</f>
        <v>-0.15619047619047619</v>
      </c>
      <c r="R69" s="2">
        <f t="shared" si="20"/>
        <v>0.18961625282167044</v>
      </c>
      <c r="S69" s="2">
        <f t="shared" si="20"/>
        <v>0.10436432637571158</v>
      </c>
      <c r="T69" s="2">
        <f t="shared" ref="T69" si="21">(T68-S68)/S68</f>
        <v>9.6219931271477668E-2</v>
      </c>
      <c r="U69" s="2">
        <f t="shared" ref="U69" si="22">(U68-T68)/T68</f>
        <v>-1.8808777429467086E-2</v>
      </c>
    </row>
    <row r="70" spans="1:21" x14ac:dyDescent="0.25">
      <c r="A70" s="6" t="s">
        <v>52</v>
      </c>
      <c r="B70" s="6"/>
      <c r="C70" s="11">
        <v>1389.29</v>
      </c>
      <c r="D70" s="11">
        <f>1581.9+10.77</f>
        <v>1592.67</v>
      </c>
      <c r="E70" s="11">
        <f>1947+6.438</f>
        <v>1953.4380000000001</v>
      </c>
      <c r="F70" s="11">
        <f>1579.853+9.046</f>
        <v>1588.8990000000001</v>
      </c>
      <c r="G70" s="11">
        <f>1290.003975+10.01</f>
        <v>1300.0139750000001</v>
      </c>
      <c r="H70" s="12">
        <v>1365.2997439999999</v>
      </c>
      <c r="I70" s="11">
        <v>1359.2470000000001</v>
      </c>
      <c r="J70" s="11">
        <v>1820.652</v>
      </c>
      <c r="K70" s="11">
        <v>1848.6534019999999</v>
      </c>
      <c r="L70" s="11">
        <v>1650.8431310000001</v>
      </c>
      <c r="M70" s="11">
        <v>1948.5123470000001</v>
      </c>
      <c r="N70" s="11">
        <v>1720.347</v>
      </c>
      <c r="O70" s="11">
        <v>1868.6821210000001</v>
      </c>
      <c r="P70" s="11">
        <v>1664.1273169999999</v>
      </c>
      <c r="Q70" s="11">
        <v>1370</v>
      </c>
      <c r="R70" s="11">
        <v>1806</v>
      </c>
      <c r="S70" s="11">
        <v>2078</v>
      </c>
      <c r="T70" s="11">
        <v>2343.4349999999999</v>
      </c>
      <c r="U70" s="11">
        <v>2399.498</v>
      </c>
    </row>
    <row r="71" spans="1:21" x14ac:dyDescent="0.25">
      <c r="A71" s="13"/>
      <c r="B71" s="13" t="s">
        <v>51</v>
      </c>
      <c r="C71" s="14">
        <v>0.16900000000000001</v>
      </c>
      <c r="D71" s="14">
        <f t="shared" ref="D71:G71" si="23">(D70-C70)/C70</f>
        <v>0.14639132218615272</v>
      </c>
      <c r="E71" s="14">
        <f t="shared" si="23"/>
        <v>0.22651773437058526</v>
      </c>
      <c r="F71" s="14">
        <f t="shared" si="23"/>
        <v>-0.18661406197688382</v>
      </c>
      <c r="G71" s="14">
        <f t="shared" si="23"/>
        <v>-0.18181459299804456</v>
      </c>
      <c r="H71" s="15" t="s">
        <v>1</v>
      </c>
      <c r="I71" s="14">
        <f t="shared" ref="I71:S71" si="24">(I70-H70)/H70</f>
        <v>-4.4332711747727743E-3</v>
      </c>
      <c r="J71" s="14">
        <f t="shared" si="24"/>
        <v>0.3394563313363943</v>
      </c>
      <c r="K71" s="14">
        <f t="shared" si="24"/>
        <v>1.5379876000465696E-2</v>
      </c>
      <c r="L71" s="14">
        <f t="shared" si="24"/>
        <v>-0.10700235684309191</v>
      </c>
      <c r="M71" s="14">
        <f t="shared" si="24"/>
        <v>0.18031344735928151</v>
      </c>
      <c r="N71" s="14">
        <f t="shared" si="24"/>
        <v>-0.11709720359293166</v>
      </c>
      <c r="O71" s="15" t="s">
        <v>1</v>
      </c>
      <c r="P71" s="15" t="s">
        <v>1</v>
      </c>
      <c r="Q71" s="14">
        <f t="shared" si="24"/>
        <v>-0.17674568165267368</v>
      </c>
      <c r="R71" s="14">
        <f t="shared" si="24"/>
        <v>0.31824817518248177</v>
      </c>
      <c r="S71" s="14">
        <f t="shared" si="24"/>
        <v>0.15060908084163899</v>
      </c>
      <c r="T71" s="14">
        <f t="shared" ref="T71" si="25">(T70-S70)/S70</f>
        <v>0.12773580365736281</v>
      </c>
      <c r="U71" s="14">
        <f t="shared" ref="U71" si="26">(U70-T70)/T70</f>
        <v>2.3923428642142881E-2</v>
      </c>
    </row>
    <row r="72" spans="1:21" x14ac:dyDescent="0.25">
      <c r="J72" s="5"/>
      <c r="L72" s="5"/>
      <c r="M72" s="5"/>
      <c r="N72" s="5"/>
      <c r="U72" s="5" t="s">
        <v>53</v>
      </c>
    </row>
    <row r="74" spans="1:21" x14ac:dyDescent="0.25">
      <c r="S74" s="16">
        <f>SUM(J68:S68)</f>
        <v>5628</v>
      </c>
      <c r="T74" s="16">
        <f t="shared" ref="T74:U74" si="27">SUM(K68:T68)</f>
        <v>5621</v>
      </c>
      <c r="U74" s="16">
        <f t="shared" si="27"/>
        <v>5644</v>
      </c>
    </row>
    <row r="75" spans="1:21" x14ac:dyDescent="0.25">
      <c r="S75" s="16"/>
    </row>
    <row r="76" spans="1:21" x14ac:dyDescent="0.25">
      <c r="R76" s="16"/>
      <c r="S76" s="16">
        <f t="shared" ref="S75:S76" si="28">SUM(J70:S70)</f>
        <v>17775.817318000001</v>
      </c>
      <c r="T76" s="16">
        <f t="shared" ref="T76" si="29">SUM(K70:T70)</f>
        <v>18298.600318000001</v>
      </c>
      <c r="U76" s="16">
        <f t="shared" ref="U76" si="30">SUM(L70:U70)</f>
        <v>18849.444916</v>
      </c>
    </row>
    <row r="79" spans="1:21" x14ac:dyDescent="0.25">
      <c r="O79" t="s">
        <v>59</v>
      </c>
      <c r="Q79" t="s">
        <v>60</v>
      </c>
      <c r="S79">
        <f>SUM(J3:S3)</f>
        <v>1412</v>
      </c>
      <c r="T79">
        <f t="shared" ref="T79:U79" si="31">SUM(K3:T3)</f>
        <v>1434</v>
      </c>
      <c r="U79">
        <f t="shared" si="31"/>
        <v>1491</v>
      </c>
    </row>
    <row r="80" spans="1:21" x14ac:dyDescent="0.25">
      <c r="Q80" t="s">
        <v>61</v>
      </c>
      <c r="S80">
        <f>SUM(J58:S58)</f>
        <v>329</v>
      </c>
      <c r="T80">
        <f t="shared" ref="T80:U80" si="32">SUM(K58:T58)</f>
        <v>311</v>
      </c>
      <c r="U80">
        <f t="shared" si="32"/>
        <v>302</v>
      </c>
    </row>
    <row r="81" spans="19:21" x14ac:dyDescent="0.25">
      <c r="S81">
        <f>S79+S80</f>
        <v>1741</v>
      </c>
      <c r="T81">
        <f t="shared" ref="T81:U81" si="33">T79+T80</f>
        <v>1745</v>
      </c>
      <c r="U81">
        <f t="shared" si="33"/>
        <v>1793</v>
      </c>
    </row>
  </sheetData>
  <mergeCells count="3">
    <mergeCell ref="A3:B3"/>
    <mergeCell ref="A14:B14"/>
    <mergeCell ref="A58:B5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Hennig, Jens</dc:creator>
  <cp:lastModifiedBy>Hennig, Jens</cp:lastModifiedBy>
  <dcterms:created xsi:type="dcterms:W3CDTF">2015-06-05T18:17:20Z</dcterms:created>
  <dcterms:modified xsi:type="dcterms:W3CDTF">2025-05-09T21:06:04Z</dcterms:modified>
</cp:coreProperties>
</file>