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gama20005-my.sharepoint.com/personal/jhennig_gama_aero/Documents/Documents/Statistics Presentations/GAMA Data Book/2024/"/>
    </mc:Choice>
  </mc:AlternateContent>
  <xr:revisionPtr revIDLastSave="2139" documentId="11_F25DC773A252ABDACC104824791A57F65BDE58EF" xr6:coauthVersionLast="47" xr6:coauthVersionMax="47" xr10:uidLastSave="{E3449AED-4BB2-4158-9C4A-45E98CDBAAE2}"/>
  <bookViews>
    <workbookView xWindow="285" yWindow="0" windowWidth="27105" windowHeight="14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9" i="1" l="1"/>
  <c r="C179" i="1"/>
  <c r="C177" i="1"/>
  <c r="C167" i="1"/>
  <c r="C162" i="1"/>
  <c r="C146" i="1"/>
  <c r="C148" i="1"/>
  <c r="C150" i="1"/>
  <c r="C14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C122" i="1"/>
  <c r="C119" i="1"/>
  <c r="C107" i="1"/>
  <c r="C104" i="1"/>
  <c r="C101" i="1"/>
  <c r="C98" i="1"/>
  <c r="C92" i="1"/>
  <c r="C83" i="1"/>
  <c r="C85" i="1"/>
  <c r="C87" i="1"/>
  <c r="C75" i="1"/>
  <c r="C73" i="1"/>
  <c r="C66" i="1"/>
  <c r="D66" i="1"/>
  <c r="E66" i="1"/>
  <c r="F66" i="1"/>
  <c r="G66" i="1"/>
  <c r="H66" i="1"/>
  <c r="I66" i="1"/>
  <c r="J66" i="1"/>
  <c r="K66" i="1"/>
  <c r="C60" i="1"/>
  <c r="C46" i="1"/>
  <c r="C42" i="1"/>
  <c r="C37" i="1"/>
  <c r="C35" i="1"/>
  <c r="C27" i="1"/>
  <c r="C19" i="1"/>
  <c r="C11" i="1"/>
  <c r="C7" i="1"/>
  <c r="C3" i="1"/>
  <c r="AG89" i="1"/>
  <c r="AE75" i="1"/>
  <c r="AF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D75" i="1"/>
  <c r="AG192" i="1"/>
  <c r="C89" i="1" l="1"/>
  <c r="AG185" i="1"/>
  <c r="AG179" i="1"/>
  <c r="AG177" i="1"/>
  <c r="AG167" i="1"/>
  <c r="AG162" i="1"/>
  <c r="AG152" i="1"/>
  <c r="AG150" i="1"/>
  <c r="AG148" i="1"/>
  <c r="AG146" i="1"/>
  <c r="AG141" i="1"/>
  <c r="AG122" i="1"/>
  <c r="AG119" i="1"/>
  <c r="AG87" i="1"/>
  <c r="AG85" i="1"/>
  <c r="AG83" i="1"/>
  <c r="AG80" i="1"/>
  <c r="AG75" i="1"/>
  <c r="AG77" i="1"/>
  <c r="AG73" i="1"/>
  <c r="AG66" i="1"/>
  <c r="AG60" i="1"/>
  <c r="AG52" i="1"/>
  <c r="AG11" i="1"/>
  <c r="D179" i="1"/>
  <c r="D101" i="1"/>
  <c r="D98" i="1"/>
  <c r="E150" i="1"/>
  <c r="F150" i="1"/>
  <c r="G150" i="1"/>
  <c r="H150" i="1"/>
  <c r="I150" i="1"/>
  <c r="J150" i="1"/>
  <c r="D150" i="1"/>
  <c r="K150" i="1"/>
  <c r="K93" i="1"/>
  <c r="K92" i="1"/>
  <c r="K101" i="1"/>
  <c r="K98" i="1"/>
  <c r="J93" i="1"/>
  <c r="J92" i="1"/>
  <c r="J101" i="1"/>
  <c r="J98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I104" i="1"/>
  <c r="J104" i="1"/>
  <c r="K104" i="1"/>
  <c r="L104" i="1"/>
  <c r="M104" i="1"/>
  <c r="E104" i="1"/>
  <c r="F104" i="1"/>
  <c r="G104" i="1"/>
  <c r="H104" i="1"/>
  <c r="D104" i="1"/>
  <c r="I93" i="1"/>
  <c r="I92" i="1"/>
  <c r="I101" i="1"/>
  <c r="I98" i="1"/>
  <c r="E46" i="1"/>
  <c r="F46" i="1"/>
  <c r="G46" i="1"/>
  <c r="H46" i="1"/>
  <c r="I46" i="1"/>
  <c r="J46" i="1"/>
  <c r="K46" i="1"/>
  <c r="L46" i="1"/>
  <c r="M46" i="1"/>
  <c r="N46" i="1"/>
  <c r="D46" i="1"/>
  <c r="H93" i="1"/>
  <c r="H92" i="1"/>
  <c r="H98" i="1"/>
  <c r="G93" i="1"/>
  <c r="G92" i="1"/>
  <c r="G101" i="1"/>
  <c r="G98" i="1"/>
  <c r="F92" i="1"/>
  <c r="F101" i="1"/>
  <c r="F98" i="1"/>
  <c r="F179" i="1"/>
  <c r="E167" i="1"/>
  <c r="F167" i="1"/>
  <c r="G167" i="1"/>
  <c r="H167" i="1"/>
  <c r="I167" i="1"/>
  <c r="J167" i="1"/>
  <c r="K167" i="1"/>
  <c r="D167" i="1"/>
  <c r="E162" i="1" l="1"/>
  <c r="F162" i="1"/>
  <c r="G162" i="1"/>
  <c r="H162" i="1"/>
  <c r="I162" i="1"/>
  <c r="J162" i="1"/>
  <c r="K162" i="1"/>
  <c r="D162" i="1"/>
  <c r="AG107" i="1"/>
  <c r="E107" i="1"/>
  <c r="F107" i="1"/>
  <c r="G107" i="1"/>
  <c r="H107" i="1"/>
  <c r="I107" i="1"/>
  <c r="J107" i="1"/>
  <c r="K107" i="1"/>
  <c r="D107" i="1"/>
  <c r="E92" i="1"/>
  <c r="E101" i="1"/>
  <c r="E98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D35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E179" i="1"/>
  <c r="E189" i="1" s="1"/>
  <c r="T179" i="1"/>
  <c r="E19" i="1"/>
  <c r="F19" i="1"/>
  <c r="G19" i="1"/>
  <c r="H19" i="1"/>
  <c r="I19" i="1"/>
  <c r="J19" i="1"/>
  <c r="K19" i="1"/>
  <c r="L19" i="1"/>
  <c r="M19" i="1"/>
  <c r="N19" i="1"/>
  <c r="D19" i="1"/>
  <c r="D177" i="1"/>
  <c r="E177" i="1"/>
  <c r="F177" i="1"/>
  <c r="G177" i="1"/>
  <c r="H177" i="1"/>
  <c r="I177" i="1"/>
  <c r="J177" i="1"/>
  <c r="K177" i="1"/>
  <c r="L167" i="1"/>
  <c r="D148" i="1"/>
  <c r="E148" i="1"/>
  <c r="F148" i="1"/>
  <c r="G148" i="1"/>
  <c r="H148" i="1"/>
  <c r="I148" i="1"/>
  <c r="J148" i="1"/>
  <c r="K148" i="1"/>
  <c r="D146" i="1"/>
  <c r="E146" i="1"/>
  <c r="F146" i="1"/>
  <c r="G146" i="1"/>
  <c r="H146" i="1"/>
  <c r="I146" i="1"/>
  <c r="J146" i="1"/>
  <c r="K146" i="1"/>
  <c r="D141" i="1"/>
  <c r="E141" i="1"/>
  <c r="F141" i="1"/>
  <c r="G141" i="1"/>
  <c r="H141" i="1"/>
  <c r="I141" i="1"/>
  <c r="J141" i="1"/>
  <c r="K141" i="1"/>
  <c r="D119" i="1"/>
  <c r="E119" i="1"/>
  <c r="F119" i="1"/>
  <c r="G119" i="1"/>
  <c r="H119" i="1"/>
  <c r="I119" i="1"/>
  <c r="J119" i="1"/>
  <c r="K119" i="1"/>
  <c r="D89" i="1"/>
  <c r="F89" i="1"/>
  <c r="G89" i="1"/>
  <c r="H89" i="1"/>
  <c r="I89" i="1"/>
  <c r="J89" i="1"/>
  <c r="K89" i="1"/>
  <c r="D87" i="1"/>
  <c r="E87" i="1"/>
  <c r="F87" i="1"/>
  <c r="G87" i="1"/>
  <c r="H87" i="1"/>
  <c r="I87" i="1"/>
  <c r="J87" i="1"/>
  <c r="K87" i="1"/>
  <c r="D85" i="1"/>
  <c r="E85" i="1"/>
  <c r="F85" i="1"/>
  <c r="G85" i="1"/>
  <c r="H85" i="1"/>
  <c r="I85" i="1"/>
  <c r="J85" i="1"/>
  <c r="K85" i="1"/>
  <c r="D83" i="1"/>
  <c r="E83" i="1"/>
  <c r="F83" i="1"/>
  <c r="G83" i="1"/>
  <c r="H83" i="1"/>
  <c r="I83" i="1"/>
  <c r="J83" i="1"/>
  <c r="K83" i="1"/>
  <c r="D73" i="1"/>
  <c r="E73" i="1"/>
  <c r="F73" i="1"/>
  <c r="G73" i="1"/>
  <c r="H73" i="1"/>
  <c r="I73" i="1"/>
  <c r="J73" i="1"/>
  <c r="K73" i="1"/>
  <c r="D60" i="1"/>
  <c r="E60" i="1"/>
  <c r="F60" i="1"/>
  <c r="G60" i="1"/>
  <c r="H60" i="1"/>
  <c r="I60" i="1"/>
  <c r="J60" i="1"/>
  <c r="K60" i="1"/>
  <c r="D37" i="1"/>
  <c r="E37" i="1"/>
  <c r="F37" i="1"/>
  <c r="G37" i="1"/>
  <c r="H37" i="1"/>
  <c r="I37" i="1"/>
  <c r="J37" i="1"/>
  <c r="K37" i="1"/>
  <c r="D42" i="1"/>
  <c r="E42" i="1"/>
  <c r="F42" i="1"/>
  <c r="G42" i="1"/>
  <c r="H42" i="1"/>
  <c r="I42" i="1"/>
  <c r="J42" i="1"/>
  <c r="K42" i="1"/>
  <c r="D27" i="1"/>
  <c r="E27" i="1"/>
  <c r="F27" i="1"/>
  <c r="G27" i="1"/>
  <c r="H27" i="1"/>
  <c r="I27" i="1"/>
  <c r="J27" i="1"/>
  <c r="K27" i="1"/>
  <c r="D11" i="1"/>
  <c r="E11" i="1"/>
  <c r="F11" i="1"/>
  <c r="G11" i="1"/>
  <c r="H11" i="1"/>
  <c r="I11" i="1"/>
  <c r="J11" i="1"/>
  <c r="K11" i="1"/>
  <c r="D7" i="1"/>
  <c r="E7" i="1"/>
  <c r="F7" i="1"/>
  <c r="G7" i="1"/>
  <c r="H7" i="1"/>
  <c r="I7" i="1"/>
  <c r="J7" i="1"/>
  <c r="K7" i="1"/>
  <c r="D3" i="1"/>
  <c r="E3" i="1"/>
  <c r="F3" i="1"/>
  <c r="G3" i="1"/>
  <c r="H3" i="1"/>
  <c r="I3" i="1"/>
  <c r="J3" i="1"/>
  <c r="K3" i="1"/>
  <c r="AG37" i="1"/>
  <c r="AG42" i="1"/>
  <c r="AG27" i="1"/>
  <c r="AG19" i="1"/>
  <c r="AG7" i="1"/>
  <c r="AG5" i="1"/>
  <c r="AG3" i="1"/>
  <c r="L177" i="1"/>
  <c r="L119" i="1"/>
  <c r="L113" i="1"/>
  <c r="L107" i="1" s="1"/>
  <c r="L92" i="1"/>
  <c r="L98" i="1"/>
  <c r="L101" i="1"/>
  <c r="L73" i="1"/>
  <c r="L150" i="1"/>
  <c r="L162" i="1"/>
  <c r="L83" i="1"/>
  <c r="L85" i="1"/>
  <c r="L87" i="1"/>
  <c r="L66" i="1"/>
  <c r="L60" i="1"/>
  <c r="L37" i="1"/>
  <c r="L148" i="1"/>
  <c r="L146" i="1"/>
  <c r="L141" i="1"/>
  <c r="AF141" i="1"/>
  <c r="AE141" i="1"/>
  <c r="L42" i="1"/>
  <c r="L27" i="1"/>
  <c r="L11" i="1"/>
  <c r="L7" i="1"/>
  <c r="L3" i="1"/>
  <c r="AF192" i="1"/>
  <c r="G189" i="1" l="1"/>
  <c r="AG189" i="1"/>
  <c r="F189" i="1"/>
  <c r="K189" i="1"/>
  <c r="J189" i="1"/>
  <c r="D189" i="1"/>
  <c r="I189" i="1"/>
  <c r="H189" i="1"/>
  <c r="H190" i="1" s="1"/>
  <c r="E89" i="1"/>
  <c r="L89" i="1"/>
  <c r="L189" i="1" s="1"/>
  <c r="AF185" i="1"/>
  <c r="AF179" i="1"/>
  <c r="AF177" i="1"/>
  <c r="AF167" i="1"/>
  <c r="AF162" i="1"/>
  <c r="AF152" i="1"/>
  <c r="AF150" i="1"/>
  <c r="AF148" i="1"/>
  <c r="AF146" i="1"/>
  <c r="AF122" i="1"/>
  <c r="AF119" i="1"/>
  <c r="AF107" i="1"/>
  <c r="AF89" i="1"/>
  <c r="AF87" i="1"/>
  <c r="AF85" i="1"/>
  <c r="AF83" i="1"/>
  <c r="AF80" i="1"/>
  <c r="AF77" i="1"/>
  <c r="AF73" i="1"/>
  <c r="AF66" i="1"/>
  <c r="AF60" i="1"/>
  <c r="AF52" i="1"/>
  <c r="AF37" i="1"/>
  <c r="AF42" i="1"/>
  <c r="AF27" i="1"/>
  <c r="AF19" i="1"/>
  <c r="AF11" i="1"/>
  <c r="AF7" i="1"/>
  <c r="AF5" i="1"/>
  <c r="AF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192" i="1"/>
  <c r="D190" i="1" l="1"/>
  <c r="C200" i="1"/>
  <c r="E190" i="1"/>
  <c r="L190" i="1"/>
  <c r="I190" i="1"/>
  <c r="AF189" i="1"/>
  <c r="AG190" i="1" s="1"/>
  <c r="J190" i="1"/>
  <c r="K190" i="1"/>
  <c r="F190" i="1"/>
  <c r="G190" i="1"/>
  <c r="AE185" i="1"/>
  <c r="AE179" i="1"/>
  <c r="AE177" i="1"/>
  <c r="AE167" i="1"/>
  <c r="AE162" i="1"/>
  <c r="AE152" i="1"/>
  <c r="AE150" i="1"/>
  <c r="AE148" i="1"/>
  <c r="AE146" i="1"/>
  <c r="AE122" i="1"/>
  <c r="AE119" i="1"/>
  <c r="AE107" i="1"/>
  <c r="AE89" i="1"/>
  <c r="AE87" i="1"/>
  <c r="AE85" i="1"/>
  <c r="AE83" i="1"/>
  <c r="AE80" i="1"/>
  <c r="AD77" i="1"/>
  <c r="AE77" i="1"/>
  <c r="AE73" i="1"/>
  <c r="AE66" i="1"/>
  <c r="AE60" i="1"/>
  <c r="AE52" i="1"/>
  <c r="AE37" i="1"/>
  <c r="AE42" i="1"/>
  <c r="AE27" i="1"/>
  <c r="AD27" i="1"/>
  <c r="AE19" i="1"/>
  <c r="AE11" i="1"/>
  <c r="AE7" i="1"/>
  <c r="AE5" i="1"/>
  <c r="AE3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M60" i="1"/>
  <c r="M177" i="1"/>
  <c r="N177" i="1"/>
  <c r="M167" i="1"/>
  <c r="N167" i="1"/>
  <c r="M162" i="1"/>
  <c r="N162" i="1"/>
  <c r="M150" i="1"/>
  <c r="N150" i="1"/>
  <c r="M148" i="1"/>
  <c r="N148" i="1"/>
  <c r="M146" i="1"/>
  <c r="N146" i="1"/>
  <c r="M141" i="1"/>
  <c r="N141" i="1"/>
  <c r="M119" i="1"/>
  <c r="N119" i="1"/>
  <c r="M107" i="1"/>
  <c r="N107" i="1"/>
  <c r="M87" i="1"/>
  <c r="N87" i="1"/>
  <c r="M89" i="1"/>
  <c r="N89" i="1"/>
  <c r="M85" i="1"/>
  <c r="N85" i="1"/>
  <c r="M73" i="1"/>
  <c r="N73" i="1"/>
  <c r="AD66" i="1"/>
  <c r="M66" i="1"/>
  <c r="N66" i="1"/>
  <c r="M37" i="1"/>
  <c r="N37" i="1"/>
  <c r="M42" i="1"/>
  <c r="N42" i="1"/>
  <c r="M11" i="1"/>
  <c r="N11" i="1"/>
  <c r="M7" i="1"/>
  <c r="N7" i="1"/>
  <c r="M3" i="1"/>
  <c r="N3" i="1"/>
  <c r="M27" i="1"/>
  <c r="N27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U52" i="1"/>
  <c r="V52" i="1"/>
  <c r="W52" i="1"/>
  <c r="X52" i="1"/>
  <c r="Y52" i="1"/>
  <c r="Z52" i="1"/>
  <c r="AA52" i="1"/>
  <c r="AB52" i="1"/>
  <c r="AC52" i="1"/>
  <c r="AD52" i="1"/>
  <c r="T52" i="1"/>
  <c r="AC192" i="1"/>
  <c r="AD192" i="1"/>
  <c r="U80" i="1"/>
  <c r="V80" i="1"/>
  <c r="W80" i="1"/>
  <c r="X80" i="1"/>
  <c r="Y80" i="1"/>
  <c r="Z80" i="1"/>
  <c r="AA80" i="1"/>
  <c r="AB80" i="1"/>
  <c r="AC80" i="1"/>
  <c r="AD80" i="1"/>
  <c r="T80" i="1"/>
  <c r="AC185" i="1"/>
  <c r="AD185" i="1"/>
  <c r="AC179" i="1"/>
  <c r="AD179" i="1"/>
  <c r="AC177" i="1"/>
  <c r="AD177" i="1"/>
  <c r="AC167" i="1"/>
  <c r="AD167" i="1"/>
  <c r="AC162" i="1"/>
  <c r="AD162" i="1"/>
  <c r="AC152" i="1"/>
  <c r="AD152" i="1"/>
  <c r="AC150" i="1"/>
  <c r="AD150" i="1"/>
  <c r="AC148" i="1"/>
  <c r="AD148" i="1"/>
  <c r="AC146" i="1"/>
  <c r="AD146" i="1"/>
  <c r="AA141" i="1"/>
  <c r="AB141" i="1"/>
  <c r="AC141" i="1"/>
  <c r="AD141" i="1"/>
  <c r="Z141" i="1"/>
  <c r="AC122" i="1"/>
  <c r="AD122" i="1"/>
  <c r="AC107" i="1"/>
  <c r="AD107" i="1"/>
  <c r="AC89" i="1"/>
  <c r="AD89" i="1"/>
  <c r="AC87" i="1"/>
  <c r="AD87" i="1"/>
  <c r="AC85" i="1"/>
  <c r="AD85" i="1"/>
  <c r="AC77" i="1"/>
  <c r="AC73" i="1"/>
  <c r="AD73" i="1"/>
  <c r="AC66" i="1"/>
  <c r="AC37" i="1"/>
  <c r="AD37" i="1"/>
  <c r="AC42" i="1"/>
  <c r="AD42" i="1"/>
  <c r="AC27" i="1"/>
  <c r="AC11" i="1"/>
  <c r="AD11" i="1"/>
  <c r="AC7" i="1"/>
  <c r="AD7" i="1"/>
  <c r="AC5" i="1"/>
  <c r="AD5" i="1"/>
  <c r="AA3" i="1"/>
  <c r="AB3" i="1"/>
  <c r="AC3" i="1"/>
  <c r="AD3" i="1"/>
  <c r="AB192" i="1"/>
  <c r="AA192" i="1"/>
  <c r="Z192" i="1"/>
  <c r="Y192" i="1"/>
  <c r="X192" i="1"/>
  <c r="W192" i="1"/>
  <c r="U192" i="1"/>
  <c r="AB185" i="1"/>
  <c r="AA185" i="1"/>
  <c r="Z185" i="1"/>
  <c r="Y185" i="1"/>
  <c r="X185" i="1"/>
  <c r="W185" i="1"/>
  <c r="V185" i="1"/>
  <c r="U185" i="1"/>
  <c r="T185" i="1"/>
  <c r="AB179" i="1"/>
  <c r="AA179" i="1"/>
  <c r="Z179" i="1"/>
  <c r="Y179" i="1"/>
  <c r="X179" i="1"/>
  <c r="W179" i="1"/>
  <c r="V179" i="1"/>
  <c r="U179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AB152" i="1"/>
  <c r="AA152" i="1"/>
  <c r="Z152" i="1"/>
  <c r="Y152" i="1"/>
  <c r="X152" i="1"/>
  <c r="W152" i="1"/>
  <c r="V152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Y141" i="1"/>
  <c r="X141" i="1"/>
  <c r="W141" i="1"/>
  <c r="V141" i="1"/>
  <c r="U141" i="1"/>
  <c r="T141" i="1"/>
  <c r="S141" i="1"/>
  <c r="R141" i="1"/>
  <c r="Q141" i="1"/>
  <c r="P141" i="1"/>
  <c r="O141" i="1"/>
  <c r="AB122" i="1"/>
  <c r="AA122" i="1"/>
  <c r="Z122" i="1"/>
  <c r="Y122" i="1"/>
  <c r="X122" i="1"/>
  <c r="W122" i="1"/>
  <c r="V122" i="1"/>
  <c r="U122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AB77" i="1"/>
  <c r="AA77" i="1"/>
  <c r="Z77" i="1"/>
  <c r="Y77" i="1"/>
  <c r="X77" i="1"/>
  <c r="W77" i="1"/>
  <c r="V77" i="1"/>
  <c r="U77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V68" i="1"/>
  <c r="V66" i="1" s="1"/>
  <c r="U68" i="1"/>
  <c r="U66" i="1" s="1"/>
  <c r="T68" i="1"/>
  <c r="T66" i="1" s="1"/>
  <c r="AB66" i="1"/>
  <c r="AA66" i="1"/>
  <c r="Z66" i="1"/>
  <c r="Y66" i="1"/>
  <c r="X66" i="1"/>
  <c r="W66" i="1"/>
  <c r="S66" i="1"/>
  <c r="R66" i="1"/>
  <c r="Q66" i="1"/>
  <c r="P66" i="1"/>
  <c r="O66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AB5" i="1"/>
  <c r="AA5" i="1"/>
  <c r="Z5" i="1"/>
  <c r="Y5" i="1"/>
  <c r="X5" i="1"/>
  <c r="W5" i="1"/>
  <c r="V5" i="1"/>
  <c r="U5" i="1"/>
  <c r="Z3" i="1"/>
  <c r="Y3" i="1"/>
  <c r="X3" i="1"/>
  <c r="W3" i="1"/>
  <c r="V3" i="1"/>
  <c r="U3" i="1"/>
  <c r="T3" i="1"/>
  <c r="S3" i="1"/>
  <c r="R3" i="1"/>
  <c r="Q3" i="1"/>
  <c r="P3" i="1"/>
  <c r="O3" i="1"/>
  <c r="AD189" i="1" l="1"/>
  <c r="AE189" i="1"/>
  <c r="AC189" i="1"/>
  <c r="AB189" i="1"/>
  <c r="AA189" i="1"/>
  <c r="AF190" i="1"/>
  <c r="N189" i="1"/>
  <c r="M189" i="1"/>
  <c r="M190" i="1" s="1"/>
  <c r="Y189" i="1"/>
  <c r="U189" i="1"/>
  <c r="W189" i="1"/>
  <c r="X189" i="1"/>
  <c r="Z189" i="1"/>
  <c r="V189" i="1"/>
  <c r="P189" i="1"/>
  <c r="T189" i="1"/>
  <c r="O189" i="1"/>
  <c r="Q189" i="1"/>
  <c r="R189" i="1"/>
  <c r="S189" i="1"/>
  <c r="AE190" i="1" l="1"/>
  <c r="O190" i="1"/>
  <c r="N190" i="1"/>
  <c r="AC190" i="1"/>
  <c r="AD190" i="1"/>
  <c r="W190" i="1"/>
  <c r="X190" i="1"/>
  <c r="Y190" i="1"/>
  <c r="P190" i="1"/>
  <c r="S190" i="1"/>
  <c r="Q190" i="1"/>
  <c r="U190" i="1"/>
  <c r="Z190" i="1"/>
  <c r="R190" i="1"/>
  <c r="AA190" i="1"/>
  <c r="AB190" i="1"/>
</calcChain>
</file>

<file path=xl/sharedStrings.xml><?xml version="1.0" encoding="utf-8"?>
<sst xmlns="http://schemas.openxmlformats.org/spreadsheetml/2006/main" count="3505" uniqueCount="196">
  <si>
    <t>Adam Aircraft</t>
  </si>
  <si>
    <t>A500</t>
  </si>
  <si>
    <t>-</t>
  </si>
  <si>
    <t>Air Tractor</t>
  </si>
  <si>
    <t>AT-401B</t>
  </si>
  <si>
    <t>Alpha Aviation</t>
  </si>
  <si>
    <t>120T</t>
  </si>
  <si>
    <t>160A</t>
  </si>
  <si>
    <t>160Ai</t>
  </si>
  <si>
    <t>American Champion</t>
  </si>
  <si>
    <t>7EC Champ</t>
  </si>
  <si>
    <t>7ECA Citabria Aurora</t>
  </si>
  <si>
    <t>7GCAA Citabria Adventurer</t>
  </si>
  <si>
    <t>7GCBC Citabria Explorer</t>
  </si>
  <si>
    <t>8GCBC Scout</t>
  </si>
  <si>
    <t>8KCAB Super Decathlon</t>
  </si>
  <si>
    <t>8KCAB Xtreme Decathlon</t>
  </si>
  <si>
    <t>n/a</t>
  </si>
  <si>
    <t>AVIC General</t>
  </si>
  <si>
    <t>Y5B</t>
  </si>
  <si>
    <t>LE500</t>
  </si>
  <si>
    <t>A2C</t>
  </si>
  <si>
    <t>Columbia Aircraft (prev. Lancair)</t>
  </si>
  <si>
    <t>Columbia 300</t>
  </si>
  <si>
    <t>Columbia 350</t>
  </si>
  <si>
    <t>Columbia 400</t>
  </si>
  <si>
    <t>Cirrus Aircraft</t>
  </si>
  <si>
    <t>Cirrus SR20</t>
  </si>
  <si>
    <t>Cirrus SR22</t>
  </si>
  <si>
    <t>Cirrus SR22T</t>
  </si>
  <si>
    <t>Cirrus SRV</t>
  </si>
  <si>
    <t>CubCrafters</t>
  </si>
  <si>
    <t>CC11-100 Sport Cub S2</t>
  </si>
  <si>
    <t>CC11-160 Carbon Cub SS</t>
  </si>
  <si>
    <t>CC18-180 Top Cub</t>
  </si>
  <si>
    <t>CC19-180 XCub</t>
  </si>
  <si>
    <t>Diamond Aircraft</t>
  </si>
  <si>
    <t>HK-36</t>
  </si>
  <si>
    <t>DA-20</t>
  </si>
  <si>
    <t>DA-40</t>
  </si>
  <si>
    <t>DA-42</t>
  </si>
  <si>
    <t>DA-62</t>
  </si>
  <si>
    <t>Discovery Aviation (prev. Liberty)</t>
  </si>
  <si>
    <t>XL2</t>
  </si>
  <si>
    <t>Extra Aircraft</t>
  </si>
  <si>
    <t>Flight Design GmbH</t>
  </si>
  <si>
    <t>ASTM CT Series</t>
  </si>
  <si>
    <t>ICON Aircraft</t>
  </si>
  <si>
    <t>A5</t>
  </si>
  <si>
    <t>Airvan 8</t>
  </si>
  <si>
    <t>Maule Air Incorporated</t>
  </si>
  <si>
    <t>M-4-180A, V</t>
  </si>
  <si>
    <t>M-7-235, A, B, C</t>
  </si>
  <si>
    <t>M-7-260, C</t>
  </si>
  <si>
    <t>MT-7-235</t>
  </si>
  <si>
    <t>MT-7-260</t>
  </si>
  <si>
    <t>MX-7-180, A, B, C, AC</t>
  </si>
  <si>
    <t>MXT-7-160</t>
  </si>
  <si>
    <t>MXT-7-180, A, AC</t>
  </si>
  <si>
    <t>M-8-235</t>
  </si>
  <si>
    <t>M-9-235</t>
  </si>
  <si>
    <t>Mooney International Corporation</t>
  </si>
  <si>
    <t>M20R Ovation</t>
  </si>
  <si>
    <t>M20R Ovation 2</t>
  </si>
  <si>
    <t>M20U Ovation Ultra</t>
  </si>
  <si>
    <t>M20S Eagle 2</t>
  </si>
  <si>
    <t>M20TN Acclaim</t>
  </si>
  <si>
    <t>M20V Acclaim Ultra</t>
  </si>
  <si>
    <t>Pacific Aerospace Corporation</t>
  </si>
  <si>
    <t>CT/4E Airtrainer</t>
  </si>
  <si>
    <t>Piper Aircraft, Inc.</t>
  </si>
  <si>
    <t>PA-28-161 Warrior III</t>
  </si>
  <si>
    <t>PA-28-181 Archer III</t>
  </si>
  <si>
    <t>PA-28R-201 Arrow IV</t>
  </si>
  <si>
    <t>PA-32-301FT Piper 6X</t>
  </si>
  <si>
    <t>PA-32-301XTC Piper 6XT</t>
  </si>
  <si>
    <t>PA-32R-301 Saratoga II HP</t>
  </si>
  <si>
    <t>PA-32-301T Saratoga II TC</t>
  </si>
  <si>
    <t>PA-34-220T Seneca V</t>
  </si>
  <si>
    <t>PA-44-180 Seminole</t>
  </si>
  <si>
    <t>PA-46-350P Malibu Mirage / M350</t>
  </si>
  <si>
    <t xml:space="preserve">PA-46R-350T Matrix </t>
  </si>
  <si>
    <t>Quartz Mountain Aerospace</t>
  </si>
  <si>
    <t>QMA 11E</t>
  </si>
  <si>
    <t>SONACA Aircraft</t>
  </si>
  <si>
    <t>Sonaca 200</t>
  </si>
  <si>
    <t>Symphony Aircraft (prev. OMF)</t>
  </si>
  <si>
    <t>Symphony 160</t>
  </si>
  <si>
    <t>TECNAM Aircraft</t>
  </si>
  <si>
    <t>ASTM - LSA</t>
  </si>
  <si>
    <t>P2002JF</t>
  </si>
  <si>
    <t>P92JS</t>
  </si>
  <si>
    <t>P2002JR</t>
  </si>
  <si>
    <t>P2008JC</t>
  </si>
  <si>
    <t>P2006T</t>
  </si>
  <si>
    <t>P2010P Twenty Ten</t>
  </si>
  <si>
    <t>P2012 Traveller</t>
  </si>
  <si>
    <t>Textron Aviation (Beechcraft)</t>
  </si>
  <si>
    <t>Beechcraft Bonanza A/G36</t>
  </si>
  <si>
    <t>Beechcraft Baron B/G58</t>
  </si>
  <si>
    <t>Textron Aviation (Cessna Aircraft)</t>
  </si>
  <si>
    <t>CE-162 SkyCatcher</t>
  </si>
  <si>
    <t>CE-172R Skyhawk</t>
  </si>
  <si>
    <t>CE-172S Skyhawk SP</t>
  </si>
  <si>
    <t>CE-182T Skylane</t>
  </si>
  <si>
    <t>CE-T182T Turbo Skylane</t>
  </si>
  <si>
    <t>CE-206H Stationair</t>
  </si>
  <si>
    <t>CE-T206H Turbo Stationair</t>
  </si>
  <si>
    <t>CE-350 Corvalis</t>
  </si>
  <si>
    <t>CE-240 TTx (prev. CE-400 Corvalis TTx)</t>
  </si>
  <si>
    <t>Tiger Aircraft</t>
  </si>
  <si>
    <t>AG-5B Tiger</t>
  </si>
  <si>
    <t>WACO Classic Aircraft</t>
  </si>
  <si>
    <t>YMF-5D</t>
  </si>
  <si>
    <t>XtremeAir GmbH</t>
  </si>
  <si>
    <t>XA41</t>
  </si>
  <si>
    <t>XA42</t>
  </si>
  <si>
    <t>Total Number of Airplanes</t>
  </si>
  <si>
    <t>% Change</t>
  </si>
  <si>
    <t>Total Billings for Airplanes ($M)</t>
  </si>
  <si>
    <t>Source: GAMA</t>
  </si>
  <si>
    <t>Table 1.3c includes all piston engine airplanes delivered by the manufacturers listed, including type-certified piston-engine airplanes under airworthiness standards other than Part/CS-23, such as those type certified under EASA CS-Very Light Aircraft and CS-Light Sport Aircraft, as well as FAA Special Light Sport Aircraft.</t>
  </si>
  <si>
    <t>F2</t>
  </si>
  <si>
    <t>E-350 Explorer</t>
  </si>
  <si>
    <t>PA-28-181 Pilot 100i</t>
  </si>
  <si>
    <t>CC19 XCub/NXCub</t>
  </si>
  <si>
    <t>DA-50</t>
  </si>
  <si>
    <t>Daher (prev. SOCATA EADS)</t>
  </si>
  <si>
    <t>TB-9 Tampico</t>
  </si>
  <si>
    <t>TB-10</t>
  </si>
  <si>
    <t>TB-20</t>
  </si>
  <si>
    <t>TB-21</t>
  </si>
  <si>
    <t>TB-200</t>
  </si>
  <si>
    <t>Aviat Aircraft</t>
  </si>
  <si>
    <t>A-1B Husky</t>
  </si>
  <si>
    <t>Husky Pup</t>
  </si>
  <si>
    <t>S-2C Pitts</t>
  </si>
  <si>
    <t>SR20</t>
  </si>
  <si>
    <t>B610C</t>
  </si>
  <si>
    <t>Extra NB</t>
  </si>
  <si>
    <t>Extra 300</t>
  </si>
  <si>
    <t>Game Composites</t>
  </si>
  <si>
    <t>GB1 GameBird</t>
  </si>
  <si>
    <t>P-Mentor</t>
  </si>
  <si>
    <t>AG50</t>
  </si>
  <si>
    <t>Carbon Cub LSA &amp; E/A-B</t>
  </si>
  <si>
    <t>XCub/NX Cub E/A-B</t>
  </si>
  <si>
    <t>PA-18-181 Archer/ Pilot 100i</t>
  </si>
  <si>
    <t>Alpha Trainer ASTM</t>
  </si>
  <si>
    <t>VSV ASTM</t>
  </si>
  <si>
    <t>Virus SW 121 Explorer</t>
  </si>
  <si>
    <t>Virus SW 128 Velis Electro</t>
  </si>
  <si>
    <t>Pipistrel by Textron Aviation</t>
  </si>
  <si>
    <t>Junkers A50 Junior S-LSA</t>
  </si>
  <si>
    <t>Great Lakes 2T-1A-2</t>
  </si>
  <si>
    <t>Amphibious YMF-5</t>
  </si>
  <si>
    <t>M-7-420AC</t>
  </si>
  <si>
    <t>M20M Bravo DX</t>
  </si>
  <si>
    <t>S-2B Pitts</t>
  </si>
  <si>
    <t>A-1 Husky</t>
  </si>
  <si>
    <t>A-1A Husky</t>
  </si>
  <si>
    <t>Bellanca Aircraft</t>
  </si>
  <si>
    <t>Super Viking 17-30A</t>
  </si>
  <si>
    <t>YMF-5</t>
  </si>
  <si>
    <t>Commander Aircraft</t>
  </si>
  <si>
    <t>Commander 114B</t>
  </si>
  <si>
    <t>Commander 114TC</t>
  </si>
  <si>
    <t>Commander 114AT</t>
  </si>
  <si>
    <t>MX-7-160</t>
  </si>
  <si>
    <t>M20J</t>
  </si>
  <si>
    <t>M20M Bravo</t>
  </si>
  <si>
    <t>Beechcraft Bonanza F33A</t>
  </si>
  <si>
    <t>Beechcraft Bonanza B36TC</t>
  </si>
  <si>
    <t>PA-34-220T Seneca IV</t>
  </si>
  <si>
    <t>Gippsland Aeronautics (Mahindra)</t>
  </si>
  <si>
    <t>S-1 11B Pitts</t>
  </si>
  <si>
    <t>M20K Encore</t>
  </si>
  <si>
    <t>M20S Eagle</t>
  </si>
  <si>
    <t>Commander 115</t>
  </si>
  <si>
    <t>Commander 115TC</t>
  </si>
  <si>
    <t>M-6-235</t>
  </si>
  <si>
    <t>Micco Aircraft Company</t>
  </si>
  <si>
    <t>SP20</t>
  </si>
  <si>
    <t>SP26</t>
  </si>
  <si>
    <t>MX-7-235</t>
  </si>
  <si>
    <t>PA-28-236 Dakota</t>
  </si>
  <si>
    <t>AG100</t>
  </si>
  <si>
    <t>Elixir Aircraft</t>
  </si>
  <si>
    <t>Elixir 912iS</t>
  </si>
  <si>
    <t>1.3c Worldwide Piston-Engine Airplane Shipments by Manufacturer (1994-2024)</t>
  </si>
  <si>
    <t>PA-18-150 Super Cub</t>
  </si>
  <si>
    <t>PA-28-161 Warrior II</t>
  </si>
  <si>
    <t>PA-28-181 Archer II</t>
  </si>
  <si>
    <t>Piston airplane billings for 1994 through 2002 have not been included in the report.</t>
  </si>
  <si>
    <t>Piston airplane production 1994-2024</t>
  </si>
  <si>
    <t>Updated March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</si>
</sst>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2" xfId="1" applyNumberFormat="1" applyFont="1" applyFill="1" applyBorder="1" applyAlignment="1">
      <alignment horizontal="right"/>
    </xf>
    <xf numFmtId="165" fontId="0" fillId="0" borderId="0" xfId="2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0" fillId="0" borderId="0" xfId="0" quotePrefix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/>
    <xf numFmtId="164" fontId="3" fillId="0" borderId="0" xfId="1" applyNumberFormat="1" applyFont="1" applyFill="1" applyAlignment="1">
      <alignment horizontal="right"/>
    </xf>
    <xf numFmtId="0" fontId="0" fillId="0" borderId="1" xfId="0" applyBorder="1"/>
    <xf numFmtId="165" fontId="4" fillId="0" borderId="1" xfId="2" applyNumberFormat="1" applyFont="1" applyFill="1" applyBorder="1" applyAlignment="1">
      <alignment horizontal="right"/>
    </xf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quotePrefix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0" xfId="0" applyFont="1"/>
    <xf numFmtId="164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2"/>
  <sheetViews>
    <sheetView tabSelected="1" topLeftCell="A175" workbookViewId="0">
      <selection activeCell="G184" sqref="C184:G184"/>
    </sheetView>
  </sheetViews>
  <sheetFormatPr defaultRowHeight="15" x14ac:dyDescent="0.25"/>
  <cols>
    <col min="1" max="1" width="4.7109375" customWidth="1"/>
    <col min="2" max="2" width="34.7109375" bestFit="1" customWidth="1"/>
    <col min="3" max="30" width="8.7109375" customWidth="1"/>
  </cols>
  <sheetData>
    <row r="1" spans="1:33" x14ac:dyDescent="0.25">
      <c r="A1" s="18" t="s">
        <v>189</v>
      </c>
      <c r="B1" s="18"/>
      <c r="C1" s="18"/>
      <c r="D1" s="18"/>
      <c r="E1" s="18"/>
      <c r="F1" s="18"/>
      <c r="G1" s="18"/>
    </row>
    <row r="2" spans="1:33" x14ac:dyDescent="0.25">
      <c r="C2">
        <v>1994</v>
      </c>
      <c r="D2">
        <v>1995</v>
      </c>
      <c r="E2">
        <v>1996</v>
      </c>
      <c r="F2">
        <v>1997</v>
      </c>
      <c r="G2">
        <v>1998</v>
      </c>
      <c r="H2">
        <v>1999</v>
      </c>
      <c r="I2">
        <v>2000</v>
      </c>
      <c r="J2">
        <v>2001</v>
      </c>
      <c r="K2">
        <v>2002</v>
      </c>
      <c r="L2">
        <v>2003</v>
      </c>
      <c r="M2">
        <v>2004</v>
      </c>
      <c r="N2">
        <v>2005</v>
      </c>
      <c r="O2" s="6">
        <v>2006</v>
      </c>
      <c r="P2" s="6">
        <v>2007</v>
      </c>
      <c r="Q2" s="6">
        <v>2008</v>
      </c>
      <c r="R2" s="6">
        <v>2009</v>
      </c>
      <c r="S2" s="6">
        <v>2010</v>
      </c>
      <c r="T2" s="6">
        <v>2011</v>
      </c>
      <c r="U2" s="6">
        <v>2012</v>
      </c>
      <c r="V2" s="6">
        <v>2013</v>
      </c>
      <c r="W2" s="6">
        <v>2014</v>
      </c>
      <c r="X2" s="6">
        <v>2015</v>
      </c>
      <c r="Y2" s="6">
        <v>2016</v>
      </c>
      <c r="Z2" s="6">
        <v>2017</v>
      </c>
      <c r="AA2" s="6">
        <v>2018</v>
      </c>
      <c r="AB2" s="6">
        <v>2019</v>
      </c>
      <c r="AC2" s="6">
        <v>2020</v>
      </c>
      <c r="AD2" s="6">
        <v>2021</v>
      </c>
      <c r="AE2" s="6">
        <v>2022</v>
      </c>
      <c r="AF2" s="6">
        <v>2023</v>
      </c>
      <c r="AG2" s="6">
        <v>2024</v>
      </c>
    </row>
    <row r="3" spans="1:33" x14ac:dyDescent="0.25">
      <c r="A3" s="7" t="s">
        <v>0</v>
      </c>
      <c r="B3" s="7"/>
      <c r="C3" s="8">
        <f t="shared" ref="C3:K3" si="0">SUM(C4)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8">
        <f t="shared" si="0"/>
        <v>0</v>
      </c>
      <c r="L3" s="8">
        <f t="shared" ref="L3:S3" si="1">SUM(L4)</f>
        <v>0</v>
      </c>
      <c r="M3" s="8">
        <f t="shared" si="1"/>
        <v>0</v>
      </c>
      <c r="N3" s="8">
        <f t="shared" si="1"/>
        <v>2</v>
      </c>
      <c r="O3" s="8">
        <f t="shared" si="1"/>
        <v>4</v>
      </c>
      <c r="P3" s="8">
        <f t="shared" si="1"/>
        <v>3</v>
      </c>
      <c r="Q3" s="8">
        <f t="shared" si="1"/>
        <v>0</v>
      </c>
      <c r="R3" s="8">
        <f t="shared" si="1"/>
        <v>0</v>
      </c>
      <c r="S3" s="8">
        <f t="shared" si="1"/>
        <v>0</v>
      </c>
      <c r="T3" s="8">
        <f t="shared" ref="T3:AG3" si="2">SUM(T4)</f>
        <v>0</v>
      </c>
      <c r="U3" s="8">
        <f t="shared" si="2"/>
        <v>0</v>
      </c>
      <c r="V3" s="8">
        <f t="shared" si="2"/>
        <v>0</v>
      </c>
      <c r="W3" s="8">
        <f t="shared" si="2"/>
        <v>0</v>
      </c>
      <c r="X3" s="8">
        <f t="shared" si="2"/>
        <v>0</v>
      </c>
      <c r="Y3" s="8">
        <f t="shared" si="2"/>
        <v>0</v>
      </c>
      <c r="Z3" s="8">
        <f t="shared" si="2"/>
        <v>0</v>
      </c>
      <c r="AA3" s="8">
        <f t="shared" si="2"/>
        <v>0</v>
      </c>
      <c r="AB3" s="8">
        <f t="shared" si="2"/>
        <v>0</v>
      </c>
      <c r="AC3" s="8">
        <f t="shared" si="2"/>
        <v>0</v>
      </c>
      <c r="AD3" s="8">
        <f t="shared" si="2"/>
        <v>0</v>
      </c>
      <c r="AE3" s="8">
        <f t="shared" si="2"/>
        <v>0</v>
      </c>
      <c r="AF3" s="8">
        <f t="shared" si="2"/>
        <v>0</v>
      </c>
      <c r="AG3" s="8">
        <f t="shared" si="2"/>
        <v>0</v>
      </c>
    </row>
    <row r="4" spans="1:33" x14ac:dyDescent="0.25">
      <c r="B4" t="s">
        <v>1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>
        <v>2</v>
      </c>
      <c r="O4" s="6">
        <v>4</v>
      </c>
      <c r="P4" s="6">
        <v>3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  <c r="X4" s="6" t="s">
        <v>2</v>
      </c>
      <c r="Y4" s="6" t="s">
        <v>2</v>
      </c>
      <c r="Z4" s="6" t="s">
        <v>2</v>
      </c>
      <c r="AA4" s="6" t="s">
        <v>2</v>
      </c>
      <c r="AB4" s="6" t="s">
        <v>2</v>
      </c>
      <c r="AC4" s="6" t="s">
        <v>2</v>
      </c>
      <c r="AD4" s="6" t="s">
        <v>2</v>
      </c>
      <c r="AE4" s="6" t="s">
        <v>2</v>
      </c>
      <c r="AF4" s="6" t="s">
        <v>2</v>
      </c>
      <c r="AG4" s="6" t="s">
        <v>2</v>
      </c>
    </row>
    <row r="5" spans="1:33" x14ac:dyDescent="0.25">
      <c r="A5" s="7" t="s">
        <v>3</v>
      </c>
      <c r="B5" s="7"/>
      <c r="C5" s="8" t="s">
        <v>17</v>
      </c>
      <c r="D5" s="8" t="s">
        <v>17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8" t="s">
        <v>17</v>
      </c>
      <c r="O5" s="8" t="s">
        <v>17</v>
      </c>
      <c r="P5" s="8" t="s">
        <v>17</v>
      </c>
      <c r="Q5" s="8" t="s">
        <v>17</v>
      </c>
      <c r="R5" s="8" t="s">
        <v>17</v>
      </c>
      <c r="S5" s="8" t="s">
        <v>17</v>
      </c>
      <c r="T5" s="8" t="s">
        <v>17</v>
      </c>
      <c r="U5" s="8">
        <f t="shared" ref="U5:AG5" si="3">SUM(U6)</f>
        <v>1</v>
      </c>
      <c r="V5" s="8">
        <f t="shared" si="3"/>
        <v>0</v>
      </c>
      <c r="W5" s="8">
        <f t="shared" si="3"/>
        <v>1</v>
      </c>
      <c r="X5" s="8">
        <f t="shared" si="3"/>
        <v>1</v>
      </c>
      <c r="Y5" s="8">
        <f t="shared" si="3"/>
        <v>0</v>
      </c>
      <c r="Z5" s="8">
        <f t="shared" si="3"/>
        <v>1</v>
      </c>
      <c r="AA5" s="8">
        <f t="shared" si="3"/>
        <v>0</v>
      </c>
      <c r="AB5" s="8">
        <f t="shared" si="3"/>
        <v>0</v>
      </c>
      <c r="AC5" s="8">
        <f t="shared" si="3"/>
        <v>0</v>
      </c>
      <c r="AD5" s="8">
        <f t="shared" si="3"/>
        <v>0</v>
      </c>
      <c r="AE5" s="8">
        <f t="shared" si="3"/>
        <v>0</v>
      </c>
      <c r="AF5" s="8">
        <f t="shared" si="3"/>
        <v>0</v>
      </c>
      <c r="AG5" s="8">
        <f t="shared" si="3"/>
        <v>0</v>
      </c>
    </row>
    <row r="6" spans="1:33" x14ac:dyDescent="0.25">
      <c r="B6" t="s">
        <v>4</v>
      </c>
      <c r="C6" s="6" t="s">
        <v>17</v>
      </c>
      <c r="D6" s="6" t="s">
        <v>17</v>
      </c>
      <c r="E6" s="6" t="s">
        <v>17</v>
      </c>
      <c r="F6" s="6" t="s">
        <v>17</v>
      </c>
      <c r="G6" s="6" t="s">
        <v>17</v>
      </c>
      <c r="H6" s="6" t="s">
        <v>17</v>
      </c>
      <c r="I6" s="6" t="s">
        <v>17</v>
      </c>
      <c r="J6" s="6" t="s">
        <v>17</v>
      </c>
      <c r="K6" s="6" t="s">
        <v>17</v>
      </c>
      <c r="L6" s="6" t="s">
        <v>17</v>
      </c>
      <c r="M6" s="6" t="s">
        <v>17</v>
      </c>
      <c r="N6" s="6" t="s">
        <v>17</v>
      </c>
      <c r="O6" s="6" t="s">
        <v>17</v>
      </c>
      <c r="P6" s="6" t="s">
        <v>17</v>
      </c>
      <c r="Q6" s="6" t="s">
        <v>17</v>
      </c>
      <c r="R6" s="6" t="s">
        <v>17</v>
      </c>
      <c r="S6" s="6" t="s">
        <v>17</v>
      </c>
      <c r="T6" s="6" t="s">
        <v>17</v>
      </c>
      <c r="U6" s="6">
        <v>1</v>
      </c>
      <c r="V6" s="6">
        <v>0</v>
      </c>
      <c r="W6">
        <v>1</v>
      </c>
      <c r="X6" s="6">
        <v>1</v>
      </c>
      <c r="Y6">
        <v>0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</row>
    <row r="7" spans="1:33" x14ac:dyDescent="0.25">
      <c r="A7" s="7" t="s">
        <v>5</v>
      </c>
      <c r="B7" s="7"/>
      <c r="C7" s="8">
        <f t="shared" ref="C7:K7" si="4">SUM(C8:C10)</f>
        <v>0</v>
      </c>
      <c r="D7" s="8">
        <f t="shared" si="4"/>
        <v>0</v>
      </c>
      <c r="E7" s="8">
        <f t="shared" si="4"/>
        <v>0</v>
      </c>
      <c r="F7" s="8">
        <f t="shared" si="4"/>
        <v>0</v>
      </c>
      <c r="G7" s="8">
        <f t="shared" si="4"/>
        <v>0</v>
      </c>
      <c r="H7" s="8">
        <f t="shared" si="4"/>
        <v>0</v>
      </c>
      <c r="I7" s="8">
        <f t="shared" si="4"/>
        <v>0</v>
      </c>
      <c r="J7" s="8">
        <f t="shared" si="4"/>
        <v>0</v>
      </c>
      <c r="K7" s="8">
        <f t="shared" si="4"/>
        <v>0</v>
      </c>
      <c r="L7" s="8">
        <f t="shared" ref="L7:S7" si="5">SUM(L8:L10)</f>
        <v>0</v>
      </c>
      <c r="M7" s="8">
        <f t="shared" si="5"/>
        <v>0</v>
      </c>
      <c r="N7" s="8">
        <f t="shared" si="5"/>
        <v>0</v>
      </c>
      <c r="O7" s="8">
        <f t="shared" si="5"/>
        <v>5</v>
      </c>
      <c r="P7" s="8">
        <f t="shared" si="5"/>
        <v>13</v>
      </c>
      <c r="Q7" s="8">
        <f t="shared" si="5"/>
        <v>1</v>
      </c>
      <c r="R7" s="8">
        <f t="shared" si="5"/>
        <v>0</v>
      </c>
      <c r="S7" s="8">
        <f t="shared" si="5"/>
        <v>0</v>
      </c>
      <c r="T7" s="8">
        <f t="shared" ref="T7:AG7" si="6">SUM(T8:T10)</f>
        <v>0</v>
      </c>
      <c r="U7" s="8">
        <f t="shared" si="6"/>
        <v>0</v>
      </c>
      <c r="V7" s="8">
        <f t="shared" si="6"/>
        <v>0</v>
      </c>
      <c r="W7" s="8">
        <f t="shared" si="6"/>
        <v>0</v>
      </c>
      <c r="X7" s="8">
        <f t="shared" si="6"/>
        <v>0</v>
      </c>
      <c r="Y7" s="8">
        <f t="shared" si="6"/>
        <v>0</v>
      </c>
      <c r="Z7" s="8">
        <f t="shared" si="6"/>
        <v>0</v>
      </c>
      <c r="AA7" s="8">
        <f t="shared" si="6"/>
        <v>0</v>
      </c>
      <c r="AB7" s="8">
        <f t="shared" si="6"/>
        <v>0</v>
      </c>
      <c r="AC7" s="8">
        <f t="shared" si="6"/>
        <v>0</v>
      </c>
      <c r="AD7" s="8">
        <f t="shared" si="6"/>
        <v>0</v>
      </c>
      <c r="AE7" s="8">
        <f t="shared" si="6"/>
        <v>0</v>
      </c>
      <c r="AF7" s="8">
        <f t="shared" si="6"/>
        <v>0</v>
      </c>
      <c r="AG7" s="8">
        <f t="shared" si="6"/>
        <v>0</v>
      </c>
    </row>
    <row r="8" spans="1:33" x14ac:dyDescent="0.25">
      <c r="B8" t="s">
        <v>6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>
        <v>2</v>
      </c>
      <c r="Q8" s="6" t="s">
        <v>2</v>
      </c>
      <c r="R8" s="6" t="s">
        <v>2</v>
      </c>
      <c r="S8" s="6" t="s">
        <v>2</v>
      </c>
      <c r="T8" s="6" t="s">
        <v>2</v>
      </c>
      <c r="U8" s="6" t="s">
        <v>2</v>
      </c>
      <c r="V8" s="6" t="s">
        <v>2</v>
      </c>
      <c r="W8" s="6" t="s">
        <v>2</v>
      </c>
      <c r="X8" s="6" t="s">
        <v>2</v>
      </c>
      <c r="Y8" s="6" t="s">
        <v>2</v>
      </c>
      <c r="Z8" s="6" t="s">
        <v>2</v>
      </c>
      <c r="AA8" s="6" t="s">
        <v>2</v>
      </c>
      <c r="AB8" s="6" t="s">
        <v>2</v>
      </c>
      <c r="AC8" s="6" t="s">
        <v>2</v>
      </c>
      <c r="AD8" s="6" t="s">
        <v>2</v>
      </c>
      <c r="AE8" s="6" t="s">
        <v>2</v>
      </c>
      <c r="AF8" s="6" t="s">
        <v>2</v>
      </c>
      <c r="AG8" s="6" t="s">
        <v>2</v>
      </c>
    </row>
    <row r="9" spans="1:33" x14ac:dyDescent="0.25">
      <c r="B9" t="s">
        <v>7</v>
      </c>
      <c r="C9" s="6" t="s">
        <v>2</v>
      </c>
      <c r="D9" s="6" t="s">
        <v>2</v>
      </c>
      <c r="E9" s="6" t="s">
        <v>2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>
        <v>5</v>
      </c>
      <c r="P9" s="6">
        <v>9</v>
      </c>
      <c r="Q9" s="6">
        <v>1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  <c r="X9" s="6" t="s">
        <v>2</v>
      </c>
      <c r="Y9" s="6" t="s">
        <v>2</v>
      </c>
      <c r="Z9" s="6" t="s">
        <v>2</v>
      </c>
      <c r="AA9" s="6" t="s">
        <v>2</v>
      </c>
      <c r="AB9" s="6" t="s">
        <v>2</v>
      </c>
      <c r="AC9" s="6" t="s">
        <v>2</v>
      </c>
      <c r="AD9" s="6" t="s">
        <v>2</v>
      </c>
      <c r="AE9" s="6" t="s">
        <v>2</v>
      </c>
      <c r="AF9" s="6" t="s">
        <v>2</v>
      </c>
      <c r="AG9" s="6" t="s">
        <v>2</v>
      </c>
    </row>
    <row r="10" spans="1:33" x14ac:dyDescent="0.25">
      <c r="B10" t="s">
        <v>8</v>
      </c>
      <c r="C10" s="6" t="s">
        <v>2</v>
      </c>
      <c r="D10" s="6" t="s">
        <v>2</v>
      </c>
      <c r="E10" s="6" t="s">
        <v>2</v>
      </c>
      <c r="F10" s="6" t="s">
        <v>2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P10" s="6">
        <v>2</v>
      </c>
      <c r="Q10" s="6">
        <v>0</v>
      </c>
      <c r="R10" s="6" t="s">
        <v>2</v>
      </c>
      <c r="S10" s="6" t="s">
        <v>2</v>
      </c>
      <c r="T10" s="6" t="s">
        <v>2</v>
      </c>
      <c r="U10" s="6" t="s">
        <v>2</v>
      </c>
      <c r="V10" s="6" t="s">
        <v>2</v>
      </c>
      <c r="W10" s="6" t="s">
        <v>2</v>
      </c>
      <c r="X10" s="6" t="s">
        <v>2</v>
      </c>
      <c r="Y10" s="6" t="s">
        <v>2</v>
      </c>
      <c r="Z10" s="6" t="s">
        <v>2</v>
      </c>
      <c r="AA10" s="6" t="s">
        <v>2</v>
      </c>
      <c r="AB10" s="6" t="s">
        <v>2</v>
      </c>
      <c r="AC10" s="6" t="s">
        <v>2</v>
      </c>
      <c r="AD10" s="6" t="s">
        <v>2</v>
      </c>
      <c r="AE10" s="6" t="s">
        <v>2</v>
      </c>
      <c r="AF10" s="6" t="s">
        <v>2</v>
      </c>
      <c r="AG10" s="6" t="s">
        <v>2</v>
      </c>
    </row>
    <row r="11" spans="1:33" x14ac:dyDescent="0.25">
      <c r="A11" s="7" t="s">
        <v>9</v>
      </c>
      <c r="B11" s="7"/>
      <c r="C11" s="27">
        <f t="shared" ref="C11:K11" si="7">SUM(C12:C18)</f>
        <v>22</v>
      </c>
      <c r="D11" s="27">
        <f t="shared" si="7"/>
        <v>46</v>
      </c>
      <c r="E11" s="8">
        <f t="shared" si="7"/>
        <v>53</v>
      </c>
      <c r="F11" s="8">
        <f t="shared" si="7"/>
        <v>46</v>
      </c>
      <c r="G11" s="8">
        <f t="shared" si="7"/>
        <v>74</v>
      </c>
      <c r="H11" s="8">
        <f t="shared" si="7"/>
        <v>91</v>
      </c>
      <c r="I11" s="8">
        <f t="shared" si="7"/>
        <v>96</v>
      </c>
      <c r="J11" s="8">
        <f t="shared" si="7"/>
        <v>56</v>
      </c>
      <c r="K11" s="8">
        <f t="shared" si="7"/>
        <v>53</v>
      </c>
      <c r="L11" s="8">
        <f t="shared" ref="L11:AG11" si="8">SUM(L12:L18)</f>
        <v>63</v>
      </c>
      <c r="M11" s="8">
        <f t="shared" si="8"/>
        <v>94</v>
      </c>
      <c r="N11" s="8">
        <f t="shared" si="8"/>
        <v>89</v>
      </c>
      <c r="O11" s="8">
        <f t="shared" si="8"/>
        <v>60</v>
      </c>
      <c r="P11" s="8">
        <f t="shared" si="8"/>
        <v>70</v>
      </c>
      <c r="Q11" s="8">
        <f t="shared" si="8"/>
        <v>54</v>
      </c>
      <c r="R11" s="8">
        <f t="shared" si="8"/>
        <v>26</v>
      </c>
      <c r="S11" s="8">
        <f t="shared" si="8"/>
        <v>37</v>
      </c>
      <c r="T11" s="8">
        <f t="shared" si="8"/>
        <v>29</v>
      </c>
      <c r="U11" s="8">
        <f t="shared" si="8"/>
        <v>18</v>
      </c>
      <c r="V11" s="8">
        <f t="shared" si="8"/>
        <v>26</v>
      </c>
      <c r="W11" s="8">
        <f t="shared" si="8"/>
        <v>30</v>
      </c>
      <c r="X11" s="8">
        <f t="shared" si="8"/>
        <v>19</v>
      </c>
      <c r="Y11" s="8">
        <f t="shared" si="8"/>
        <v>19</v>
      </c>
      <c r="Z11" s="8">
        <f t="shared" si="8"/>
        <v>15</v>
      </c>
      <c r="AA11" s="8">
        <f t="shared" si="8"/>
        <v>13</v>
      </c>
      <c r="AB11" s="8">
        <f t="shared" si="8"/>
        <v>10</v>
      </c>
      <c r="AC11" s="8">
        <f t="shared" si="8"/>
        <v>14</v>
      </c>
      <c r="AD11" s="8">
        <f t="shared" si="8"/>
        <v>20</v>
      </c>
      <c r="AE11" s="27">
        <f t="shared" si="8"/>
        <v>14</v>
      </c>
      <c r="AF11" s="27">
        <f t="shared" si="8"/>
        <v>19</v>
      </c>
      <c r="AG11" s="27">
        <f t="shared" si="8"/>
        <v>16</v>
      </c>
    </row>
    <row r="12" spans="1:33" x14ac:dyDescent="0.25">
      <c r="B12" t="s">
        <v>10</v>
      </c>
      <c r="C12" s="26" t="s">
        <v>2</v>
      </c>
      <c r="D12" s="26" t="s">
        <v>2</v>
      </c>
      <c r="E12" s="10" t="s">
        <v>2</v>
      </c>
      <c r="F12" s="10" t="s">
        <v>2</v>
      </c>
      <c r="G12" s="26" t="s">
        <v>2</v>
      </c>
      <c r="H12" s="26" t="s">
        <v>2</v>
      </c>
      <c r="I12" s="26" t="s">
        <v>2</v>
      </c>
      <c r="J12" s="26" t="s">
        <v>2</v>
      </c>
      <c r="K12" s="26" t="s">
        <v>2</v>
      </c>
      <c r="L12" s="10" t="s">
        <v>2</v>
      </c>
      <c r="M12" s="10" t="s">
        <v>2</v>
      </c>
      <c r="N12" s="10" t="s">
        <v>2</v>
      </c>
      <c r="O12" s="6">
        <v>1</v>
      </c>
      <c r="P12" s="6">
        <v>21</v>
      </c>
      <c r="Q12" s="6">
        <v>7</v>
      </c>
      <c r="R12" s="6">
        <v>1</v>
      </c>
      <c r="S12" s="6">
        <v>0</v>
      </c>
      <c r="T12" s="6">
        <v>3</v>
      </c>
      <c r="U12" s="6">
        <v>0</v>
      </c>
      <c r="V12" s="6">
        <v>3</v>
      </c>
      <c r="W12" s="6">
        <v>1</v>
      </c>
      <c r="X12">
        <v>1</v>
      </c>
      <c r="Y12">
        <v>2</v>
      </c>
      <c r="Z12" s="6" t="s">
        <v>2</v>
      </c>
      <c r="AA12" s="6" t="s">
        <v>2</v>
      </c>
      <c r="AB12" s="6" t="s">
        <v>2</v>
      </c>
      <c r="AC12" s="6" t="s">
        <v>2</v>
      </c>
      <c r="AD12" s="6" t="s">
        <v>2</v>
      </c>
      <c r="AE12" s="28" t="s">
        <v>2</v>
      </c>
      <c r="AF12" s="28" t="s">
        <v>2</v>
      </c>
      <c r="AG12" s="28" t="s">
        <v>2</v>
      </c>
    </row>
    <row r="13" spans="1:33" x14ac:dyDescent="0.25">
      <c r="B13" t="s">
        <v>11</v>
      </c>
      <c r="C13" s="28" t="s">
        <v>2</v>
      </c>
      <c r="D13" s="18">
        <v>4</v>
      </c>
      <c r="E13" s="18">
        <v>2</v>
      </c>
      <c r="F13" s="18">
        <v>6</v>
      </c>
      <c r="G13" s="18">
        <v>6</v>
      </c>
      <c r="H13" s="18">
        <v>9</v>
      </c>
      <c r="I13" s="18">
        <v>3</v>
      </c>
      <c r="J13" s="18">
        <v>2</v>
      </c>
      <c r="K13" s="18">
        <v>3</v>
      </c>
      <c r="L13">
        <v>2</v>
      </c>
      <c r="M13">
        <v>2</v>
      </c>
      <c r="N13">
        <v>3</v>
      </c>
      <c r="O13" s="6">
        <v>2</v>
      </c>
      <c r="P13" s="6">
        <v>4</v>
      </c>
      <c r="Q13" s="6">
        <v>3</v>
      </c>
      <c r="R13" s="6">
        <v>2</v>
      </c>
      <c r="S13" s="6">
        <v>2</v>
      </c>
      <c r="T13" s="6">
        <v>1</v>
      </c>
      <c r="U13" s="6">
        <v>0</v>
      </c>
      <c r="V13" s="6">
        <v>0</v>
      </c>
      <c r="W13" s="6">
        <v>2</v>
      </c>
      <c r="X13">
        <v>1</v>
      </c>
      <c r="Y13">
        <v>0</v>
      </c>
      <c r="Z13">
        <v>0</v>
      </c>
      <c r="AA13">
        <v>2</v>
      </c>
      <c r="AB13">
        <v>0</v>
      </c>
      <c r="AC13">
        <v>0</v>
      </c>
      <c r="AD13">
        <v>0</v>
      </c>
      <c r="AE13" s="18">
        <v>0</v>
      </c>
      <c r="AF13" s="28">
        <v>1</v>
      </c>
      <c r="AG13" s="28">
        <v>0</v>
      </c>
    </row>
    <row r="14" spans="1:33" x14ac:dyDescent="0.25">
      <c r="B14" t="s">
        <v>12</v>
      </c>
      <c r="C14" s="28" t="s">
        <v>2</v>
      </c>
      <c r="D14" s="28" t="s">
        <v>2</v>
      </c>
      <c r="E14" s="18">
        <v>1</v>
      </c>
      <c r="F14" s="18">
        <v>2</v>
      </c>
      <c r="G14" s="18">
        <v>11</v>
      </c>
      <c r="H14" s="18">
        <v>19</v>
      </c>
      <c r="I14" s="18">
        <v>23</v>
      </c>
      <c r="J14" s="18">
        <v>8</v>
      </c>
      <c r="K14" s="18">
        <v>12</v>
      </c>
      <c r="L14">
        <v>9</v>
      </c>
      <c r="M14">
        <v>12</v>
      </c>
      <c r="N14">
        <v>12</v>
      </c>
      <c r="O14" s="6">
        <v>6</v>
      </c>
      <c r="P14" s="6">
        <v>6</v>
      </c>
      <c r="Q14" s="6">
        <v>2</v>
      </c>
      <c r="R14" s="6">
        <v>1</v>
      </c>
      <c r="S14" s="6">
        <v>2</v>
      </c>
      <c r="T14" s="6">
        <v>0</v>
      </c>
      <c r="U14" s="6">
        <v>0</v>
      </c>
      <c r="V14" s="6">
        <v>0</v>
      </c>
      <c r="W14" s="6">
        <v>0</v>
      </c>
      <c r="X14">
        <v>0</v>
      </c>
      <c r="Y14">
        <v>0</v>
      </c>
      <c r="Z14">
        <v>0</v>
      </c>
      <c r="AA14">
        <v>2</v>
      </c>
      <c r="AB14">
        <v>0</v>
      </c>
      <c r="AC14">
        <v>0</v>
      </c>
      <c r="AD14">
        <v>0</v>
      </c>
      <c r="AE14" s="18">
        <v>0</v>
      </c>
      <c r="AF14" s="28">
        <v>0</v>
      </c>
      <c r="AG14" s="28">
        <v>0</v>
      </c>
    </row>
    <row r="15" spans="1:33" x14ac:dyDescent="0.25">
      <c r="B15" t="s">
        <v>13</v>
      </c>
      <c r="C15">
        <v>4</v>
      </c>
      <c r="D15" s="18">
        <v>11</v>
      </c>
      <c r="E15" s="18">
        <v>17</v>
      </c>
      <c r="F15" s="18">
        <v>11</v>
      </c>
      <c r="G15" s="18">
        <v>18</v>
      </c>
      <c r="H15" s="18">
        <v>31</v>
      </c>
      <c r="I15" s="18">
        <v>22</v>
      </c>
      <c r="J15" s="18">
        <v>21</v>
      </c>
      <c r="K15" s="18">
        <v>13</v>
      </c>
      <c r="L15">
        <v>12</v>
      </c>
      <c r="M15">
        <v>24</v>
      </c>
      <c r="N15">
        <v>26</v>
      </c>
      <c r="O15" s="6">
        <v>16</v>
      </c>
      <c r="P15" s="6">
        <v>8</v>
      </c>
      <c r="Q15" s="6">
        <v>8</v>
      </c>
      <c r="R15" s="6">
        <v>4</v>
      </c>
      <c r="S15" s="6">
        <v>4</v>
      </c>
      <c r="T15" s="6">
        <v>6</v>
      </c>
      <c r="U15" s="6">
        <v>3</v>
      </c>
      <c r="V15" s="6">
        <v>1</v>
      </c>
      <c r="W15" s="6">
        <v>3</v>
      </c>
      <c r="X15">
        <v>0</v>
      </c>
      <c r="Y15">
        <v>1</v>
      </c>
      <c r="Z15">
        <v>2</v>
      </c>
      <c r="AA15">
        <v>1</v>
      </c>
      <c r="AB15">
        <v>1</v>
      </c>
      <c r="AC15">
        <v>2</v>
      </c>
      <c r="AD15">
        <v>4</v>
      </c>
      <c r="AE15" s="18">
        <v>3</v>
      </c>
      <c r="AF15" s="28">
        <v>1</v>
      </c>
      <c r="AG15" s="28">
        <v>1</v>
      </c>
    </row>
    <row r="16" spans="1:33" x14ac:dyDescent="0.25">
      <c r="B16" t="s">
        <v>14</v>
      </c>
      <c r="C16">
        <v>5</v>
      </c>
      <c r="D16" s="18">
        <v>6</v>
      </c>
      <c r="E16" s="18">
        <v>7</v>
      </c>
      <c r="F16" s="18">
        <v>7</v>
      </c>
      <c r="G16" s="18">
        <v>14</v>
      </c>
      <c r="H16" s="18">
        <v>5</v>
      </c>
      <c r="I16" s="18">
        <v>23</v>
      </c>
      <c r="J16" s="18">
        <v>6</v>
      </c>
      <c r="K16" s="18">
        <v>11</v>
      </c>
      <c r="L16">
        <v>8</v>
      </c>
      <c r="M16">
        <v>18</v>
      </c>
      <c r="N16">
        <v>9</v>
      </c>
      <c r="O16" s="6">
        <v>14</v>
      </c>
      <c r="P16" s="6">
        <v>8</v>
      </c>
      <c r="Q16" s="6">
        <v>10</v>
      </c>
      <c r="R16" s="6">
        <v>8</v>
      </c>
      <c r="S16" s="6">
        <v>15</v>
      </c>
      <c r="T16" s="6">
        <v>13</v>
      </c>
      <c r="U16" s="6">
        <v>7</v>
      </c>
      <c r="V16" s="6">
        <v>6</v>
      </c>
      <c r="W16" s="6">
        <v>7</v>
      </c>
      <c r="X16">
        <v>6</v>
      </c>
      <c r="Y16">
        <v>10</v>
      </c>
      <c r="Z16">
        <v>8</v>
      </c>
      <c r="AA16">
        <v>5</v>
      </c>
      <c r="AB16">
        <v>6</v>
      </c>
      <c r="AC16">
        <v>8</v>
      </c>
      <c r="AD16">
        <v>11</v>
      </c>
      <c r="AE16" s="18">
        <v>4</v>
      </c>
      <c r="AF16" s="28">
        <v>11</v>
      </c>
      <c r="AG16" s="28">
        <v>7</v>
      </c>
    </row>
    <row r="17" spans="1:33" x14ac:dyDescent="0.25">
      <c r="B17" t="s">
        <v>15</v>
      </c>
      <c r="C17">
        <v>13</v>
      </c>
      <c r="D17" s="18">
        <v>25</v>
      </c>
      <c r="E17" s="18">
        <v>26</v>
      </c>
      <c r="F17" s="18">
        <v>20</v>
      </c>
      <c r="G17" s="18">
        <v>25</v>
      </c>
      <c r="H17" s="18">
        <v>27</v>
      </c>
      <c r="I17" s="18">
        <v>25</v>
      </c>
      <c r="J17" s="18">
        <v>19</v>
      </c>
      <c r="K17" s="18">
        <v>14</v>
      </c>
      <c r="L17">
        <v>32</v>
      </c>
      <c r="M17">
        <v>38</v>
      </c>
      <c r="N17">
        <v>39</v>
      </c>
      <c r="O17" s="6">
        <v>21</v>
      </c>
      <c r="P17" s="6">
        <v>23</v>
      </c>
      <c r="Q17" s="6">
        <v>24</v>
      </c>
      <c r="R17" s="6">
        <v>10</v>
      </c>
      <c r="S17" s="6">
        <v>14</v>
      </c>
      <c r="T17" s="6">
        <v>6</v>
      </c>
      <c r="U17" s="6">
        <v>8</v>
      </c>
      <c r="V17" s="6">
        <v>10</v>
      </c>
      <c r="W17" s="6">
        <v>14</v>
      </c>
      <c r="X17">
        <v>6</v>
      </c>
      <c r="Y17">
        <v>6</v>
      </c>
      <c r="Z17">
        <v>5</v>
      </c>
      <c r="AA17">
        <v>3</v>
      </c>
      <c r="AB17">
        <v>3</v>
      </c>
      <c r="AC17">
        <v>4</v>
      </c>
      <c r="AD17">
        <v>5</v>
      </c>
      <c r="AE17" s="18">
        <v>7</v>
      </c>
      <c r="AF17" s="28">
        <v>6</v>
      </c>
      <c r="AG17" s="28">
        <v>8</v>
      </c>
    </row>
    <row r="18" spans="1:33" x14ac:dyDescent="0.25">
      <c r="B18" t="s">
        <v>16</v>
      </c>
      <c r="C18" s="28" t="s">
        <v>2</v>
      </c>
      <c r="D18" s="28" t="s">
        <v>2</v>
      </c>
      <c r="E18" s="6" t="s">
        <v>2</v>
      </c>
      <c r="F18" s="28" t="s">
        <v>2</v>
      </c>
      <c r="G18" s="6" t="s">
        <v>2</v>
      </c>
      <c r="H18" s="28" t="s">
        <v>2</v>
      </c>
      <c r="I18" s="28" t="s">
        <v>2</v>
      </c>
      <c r="J18" s="28" t="s">
        <v>2</v>
      </c>
      <c r="K18" s="28" t="s">
        <v>2</v>
      </c>
      <c r="L18" s="6" t="s">
        <v>2</v>
      </c>
      <c r="M18" s="6" t="s">
        <v>2</v>
      </c>
      <c r="N18" s="6" t="s">
        <v>2</v>
      </c>
      <c r="O18" s="6" t="s">
        <v>2</v>
      </c>
      <c r="P18" s="6" t="s">
        <v>2</v>
      </c>
      <c r="Q18" s="6" t="s">
        <v>2</v>
      </c>
      <c r="R18" s="6" t="s">
        <v>2</v>
      </c>
      <c r="S18" s="6" t="s">
        <v>2</v>
      </c>
      <c r="T18" s="6" t="s">
        <v>2</v>
      </c>
      <c r="U18" s="6" t="s">
        <v>2</v>
      </c>
      <c r="V18" s="6">
        <v>6</v>
      </c>
      <c r="W18" s="6">
        <v>3</v>
      </c>
      <c r="X18">
        <v>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s="18">
        <v>0</v>
      </c>
      <c r="AF18" s="28">
        <v>0</v>
      </c>
      <c r="AG18" s="28">
        <v>0</v>
      </c>
    </row>
    <row r="19" spans="1:33" x14ac:dyDescent="0.25">
      <c r="A19" s="7" t="s">
        <v>133</v>
      </c>
      <c r="B19" s="7"/>
      <c r="C19" s="27">
        <f>SUM(C20:C26)</f>
        <v>47</v>
      </c>
      <c r="D19" s="27">
        <f>SUM(D20:D26)</f>
        <v>42</v>
      </c>
      <c r="E19" s="27">
        <f t="shared" ref="E19:N19" si="9">SUM(E20:E26)</f>
        <v>56</v>
      </c>
      <c r="F19" s="8">
        <f t="shared" si="9"/>
        <v>61</v>
      </c>
      <c r="G19" s="8">
        <f t="shared" si="9"/>
        <v>85</v>
      </c>
      <c r="H19" s="8">
        <f t="shared" si="9"/>
        <v>83</v>
      </c>
      <c r="I19" s="27">
        <f t="shared" si="9"/>
        <v>91</v>
      </c>
      <c r="J19" s="27">
        <f t="shared" si="9"/>
        <v>57</v>
      </c>
      <c r="K19" s="8">
        <f t="shared" si="9"/>
        <v>38</v>
      </c>
      <c r="L19" s="8">
        <f t="shared" si="9"/>
        <v>47</v>
      </c>
      <c r="M19" s="8">
        <f t="shared" si="9"/>
        <v>42</v>
      </c>
      <c r="N19" s="8">
        <f t="shared" si="9"/>
        <v>47</v>
      </c>
      <c r="O19" s="8">
        <f t="shared" ref="O19:AG19" si="10">SUM(O22:O26)</f>
        <v>0</v>
      </c>
      <c r="P19" s="8">
        <f t="shared" si="10"/>
        <v>0</v>
      </c>
      <c r="Q19" s="8">
        <f t="shared" si="10"/>
        <v>0</v>
      </c>
      <c r="R19" s="8">
        <f t="shared" si="10"/>
        <v>0</v>
      </c>
      <c r="S19" s="8">
        <f t="shared" si="10"/>
        <v>0</v>
      </c>
      <c r="T19" s="8">
        <f t="shared" si="10"/>
        <v>0</v>
      </c>
      <c r="U19" s="8">
        <f t="shared" si="10"/>
        <v>0</v>
      </c>
      <c r="V19" s="8">
        <f t="shared" si="10"/>
        <v>0</v>
      </c>
      <c r="W19" s="8">
        <f t="shared" si="10"/>
        <v>0</v>
      </c>
      <c r="X19" s="8">
        <f t="shared" si="10"/>
        <v>0</v>
      </c>
      <c r="Y19" s="8">
        <f t="shared" si="10"/>
        <v>0</v>
      </c>
      <c r="Z19" s="8">
        <f t="shared" si="10"/>
        <v>0</v>
      </c>
      <c r="AA19" s="8">
        <f t="shared" si="10"/>
        <v>0</v>
      </c>
      <c r="AB19" s="8">
        <f t="shared" si="10"/>
        <v>0</v>
      </c>
      <c r="AC19" s="8">
        <f t="shared" si="10"/>
        <v>0</v>
      </c>
      <c r="AD19" s="8">
        <f t="shared" si="10"/>
        <v>0</v>
      </c>
      <c r="AE19" s="8">
        <f t="shared" si="10"/>
        <v>0</v>
      </c>
      <c r="AF19" s="8">
        <f t="shared" si="10"/>
        <v>0</v>
      </c>
      <c r="AG19" s="27">
        <f t="shared" si="10"/>
        <v>0</v>
      </c>
    </row>
    <row r="20" spans="1:33" x14ac:dyDescent="0.25">
      <c r="A20" s="19"/>
      <c r="B20" s="21" t="s">
        <v>159</v>
      </c>
      <c r="C20" s="21">
        <v>25</v>
      </c>
      <c r="D20" s="24">
        <v>26</v>
      </c>
      <c r="E20" s="24">
        <v>46</v>
      </c>
      <c r="F20" s="22">
        <v>54</v>
      </c>
      <c r="G20" s="6" t="s">
        <v>2</v>
      </c>
      <c r="H20" s="6" t="s">
        <v>2</v>
      </c>
      <c r="I20" s="28" t="s">
        <v>2</v>
      </c>
      <c r="J20" s="28" t="s">
        <v>2</v>
      </c>
      <c r="K20" s="6" t="s">
        <v>2</v>
      </c>
      <c r="L20" s="6" t="s">
        <v>2</v>
      </c>
      <c r="M20" s="6" t="s">
        <v>2</v>
      </c>
      <c r="N20" s="6" t="s">
        <v>2</v>
      </c>
      <c r="O20" s="6" t="s">
        <v>2</v>
      </c>
      <c r="P20" s="6" t="s">
        <v>2</v>
      </c>
      <c r="Q20" s="6" t="s">
        <v>2</v>
      </c>
      <c r="R20" s="6" t="s">
        <v>2</v>
      </c>
      <c r="S20" s="6" t="s">
        <v>2</v>
      </c>
      <c r="T20" s="6" t="s">
        <v>2</v>
      </c>
      <c r="U20" s="6" t="s">
        <v>2</v>
      </c>
      <c r="V20" s="6" t="s">
        <v>2</v>
      </c>
      <c r="W20" s="6" t="s">
        <v>2</v>
      </c>
      <c r="X20" s="6" t="s">
        <v>2</v>
      </c>
      <c r="Y20" s="6" t="s">
        <v>2</v>
      </c>
      <c r="Z20" s="6" t="s">
        <v>2</v>
      </c>
      <c r="AA20" s="6" t="s">
        <v>2</v>
      </c>
      <c r="AB20" s="6" t="s">
        <v>2</v>
      </c>
      <c r="AC20" s="6" t="s">
        <v>2</v>
      </c>
      <c r="AD20" s="6" t="s">
        <v>2</v>
      </c>
      <c r="AE20" s="6" t="s">
        <v>2</v>
      </c>
      <c r="AF20" s="6" t="s">
        <v>2</v>
      </c>
      <c r="AG20" s="6" t="s">
        <v>2</v>
      </c>
    </row>
    <row r="21" spans="1:33" x14ac:dyDescent="0.25">
      <c r="A21" s="19"/>
      <c r="B21" s="21" t="s">
        <v>160</v>
      </c>
      <c r="C21" s="28" t="s">
        <v>2</v>
      </c>
      <c r="D21" s="28" t="s">
        <v>2</v>
      </c>
      <c r="E21" s="28" t="s">
        <v>2</v>
      </c>
      <c r="F21" s="6" t="s">
        <v>2</v>
      </c>
      <c r="G21" s="22">
        <v>58</v>
      </c>
      <c r="H21" s="22">
        <v>23</v>
      </c>
      <c r="I21" s="24">
        <v>4</v>
      </c>
      <c r="J21" s="28" t="s">
        <v>2</v>
      </c>
      <c r="K21" s="28" t="s">
        <v>2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x14ac:dyDescent="0.25">
      <c r="B22" t="s">
        <v>134</v>
      </c>
      <c r="C22" s="28" t="s">
        <v>2</v>
      </c>
      <c r="D22" s="28" t="s">
        <v>2</v>
      </c>
      <c r="E22" s="28" t="s">
        <v>2</v>
      </c>
      <c r="F22" s="6" t="s">
        <v>2</v>
      </c>
      <c r="G22">
        <v>6</v>
      </c>
      <c r="H22">
        <v>44</v>
      </c>
      <c r="I22" s="18">
        <v>76</v>
      </c>
      <c r="J22" s="18">
        <v>50</v>
      </c>
      <c r="K22" s="18">
        <v>34</v>
      </c>
      <c r="L22">
        <v>37</v>
      </c>
      <c r="M22" s="10">
        <v>30</v>
      </c>
      <c r="N22" s="10">
        <v>41</v>
      </c>
      <c r="O22" s="6" t="s">
        <v>17</v>
      </c>
      <c r="P22" s="6" t="s">
        <v>17</v>
      </c>
      <c r="Q22" s="6" t="s">
        <v>17</v>
      </c>
      <c r="R22" s="6" t="s">
        <v>17</v>
      </c>
      <c r="S22" s="6" t="s">
        <v>17</v>
      </c>
      <c r="T22" s="6" t="s">
        <v>17</v>
      </c>
      <c r="U22" s="6" t="s">
        <v>17</v>
      </c>
      <c r="V22" s="6" t="s">
        <v>17</v>
      </c>
      <c r="W22" s="6" t="s">
        <v>17</v>
      </c>
      <c r="X22" s="6" t="s">
        <v>17</v>
      </c>
      <c r="Y22" s="6" t="s">
        <v>17</v>
      </c>
      <c r="Z22" s="6" t="s">
        <v>17</v>
      </c>
      <c r="AA22" s="6" t="s">
        <v>17</v>
      </c>
      <c r="AB22" s="6" t="s">
        <v>17</v>
      </c>
      <c r="AC22" s="6" t="s">
        <v>17</v>
      </c>
      <c r="AD22" s="6" t="s">
        <v>17</v>
      </c>
      <c r="AE22" s="6" t="s">
        <v>17</v>
      </c>
      <c r="AF22" s="6" t="s">
        <v>17</v>
      </c>
      <c r="AG22" s="6" t="s">
        <v>17</v>
      </c>
    </row>
    <row r="23" spans="1:33" x14ac:dyDescent="0.25">
      <c r="B23" t="s">
        <v>135</v>
      </c>
      <c r="C23" s="28" t="s">
        <v>2</v>
      </c>
      <c r="D23" s="28" t="s">
        <v>2</v>
      </c>
      <c r="E23" s="28" t="s">
        <v>2</v>
      </c>
      <c r="F23" s="6" t="s">
        <v>2</v>
      </c>
      <c r="G23" s="6" t="s">
        <v>2</v>
      </c>
      <c r="H23" s="6" t="s">
        <v>2</v>
      </c>
      <c r="I23" s="28" t="s">
        <v>2</v>
      </c>
      <c r="J23" s="28" t="s">
        <v>2</v>
      </c>
      <c r="K23" s="28" t="s">
        <v>2</v>
      </c>
      <c r="L23">
        <v>3</v>
      </c>
      <c r="M23">
        <v>3</v>
      </c>
      <c r="N23">
        <v>1</v>
      </c>
      <c r="O23" s="6" t="s">
        <v>17</v>
      </c>
      <c r="P23" s="6" t="s">
        <v>17</v>
      </c>
      <c r="Q23" s="6" t="s">
        <v>17</v>
      </c>
      <c r="R23" s="6" t="s">
        <v>17</v>
      </c>
      <c r="S23" s="6" t="s">
        <v>17</v>
      </c>
      <c r="T23" s="6" t="s">
        <v>17</v>
      </c>
      <c r="U23" s="6" t="s">
        <v>17</v>
      </c>
      <c r="V23" s="6" t="s">
        <v>17</v>
      </c>
      <c r="W23" s="6" t="s">
        <v>17</v>
      </c>
      <c r="X23" s="6" t="s">
        <v>17</v>
      </c>
      <c r="Y23" s="6" t="s">
        <v>17</v>
      </c>
      <c r="Z23" s="6" t="s">
        <v>17</v>
      </c>
      <c r="AA23" s="6" t="s">
        <v>17</v>
      </c>
      <c r="AB23" s="6" t="s">
        <v>17</v>
      </c>
      <c r="AC23" s="6" t="s">
        <v>17</v>
      </c>
      <c r="AD23" s="6" t="s">
        <v>17</v>
      </c>
      <c r="AE23" s="6" t="s">
        <v>17</v>
      </c>
      <c r="AF23" s="6" t="s">
        <v>17</v>
      </c>
      <c r="AG23" s="6" t="s">
        <v>17</v>
      </c>
    </row>
    <row r="24" spans="1:33" x14ac:dyDescent="0.25">
      <c r="B24" t="s">
        <v>175</v>
      </c>
      <c r="C24">
        <v>1</v>
      </c>
      <c r="D24" s="18">
        <v>1</v>
      </c>
      <c r="E24" s="28" t="s">
        <v>2</v>
      </c>
      <c r="F24" s="6">
        <v>1</v>
      </c>
      <c r="G24">
        <v>1</v>
      </c>
      <c r="H24" s="6" t="s">
        <v>2</v>
      </c>
      <c r="I24" s="28" t="s">
        <v>2</v>
      </c>
      <c r="J24" s="28" t="s">
        <v>2</v>
      </c>
      <c r="K24" s="28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P24" s="6" t="s">
        <v>2</v>
      </c>
      <c r="Q24" s="6" t="s">
        <v>2</v>
      </c>
      <c r="R24" s="6" t="s">
        <v>2</v>
      </c>
      <c r="S24" s="6" t="s">
        <v>2</v>
      </c>
      <c r="T24" s="6" t="s">
        <v>2</v>
      </c>
      <c r="U24" s="6" t="s">
        <v>2</v>
      </c>
      <c r="V24" s="6" t="s">
        <v>2</v>
      </c>
      <c r="W24" s="6" t="s">
        <v>2</v>
      </c>
      <c r="X24" s="6" t="s">
        <v>2</v>
      </c>
      <c r="Y24" s="6" t="s">
        <v>2</v>
      </c>
      <c r="Z24" s="6" t="s">
        <v>2</v>
      </c>
      <c r="AA24" s="6" t="s">
        <v>2</v>
      </c>
      <c r="AB24" s="6" t="s">
        <v>2</v>
      </c>
      <c r="AC24" s="6" t="s">
        <v>2</v>
      </c>
      <c r="AD24" s="6" t="s">
        <v>2</v>
      </c>
      <c r="AE24" s="6" t="s">
        <v>2</v>
      </c>
      <c r="AF24" s="6" t="s">
        <v>2</v>
      </c>
      <c r="AG24" s="6" t="s">
        <v>2</v>
      </c>
    </row>
    <row r="25" spans="1:33" x14ac:dyDescent="0.25">
      <c r="B25" t="s">
        <v>158</v>
      </c>
      <c r="C25">
        <v>21</v>
      </c>
      <c r="D25" s="18">
        <v>15</v>
      </c>
      <c r="E25" s="18">
        <v>10</v>
      </c>
      <c r="F25">
        <v>6</v>
      </c>
      <c r="G25">
        <v>3</v>
      </c>
      <c r="H25" s="6" t="s">
        <v>2</v>
      </c>
      <c r="I25" s="28" t="s">
        <v>2</v>
      </c>
      <c r="J25" s="28" t="s">
        <v>2</v>
      </c>
      <c r="K25" s="28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 s="6" t="s">
        <v>2</v>
      </c>
      <c r="W25" s="6" t="s">
        <v>2</v>
      </c>
      <c r="X25" s="6" t="s">
        <v>2</v>
      </c>
      <c r="Y25" s="6" t="s">
        <v>2</v>
      </c>
      <c r="Z25" s="6" t="s">
        <v>2</v>
      </c>
      <c r="AA25" s="6" t="s">
        <v>2</v>
      </c>
      <c r="AB25" s="6" t="s">
        <v>2</v>
      </c>
      <c r="AC25" s="6" t="s">
        <v>2</v>
      </c>
      <c r="AD25" s="6" t="s">
        <v>2</v>
      </c>
      <c r="AE25" s="6" t="s">
        <v>2</v>
      </c>
      <c r="AF25" s="6" t="s">
        <v>2</v>
      </c>
      <c r="AG25" s="6" t="s">
        <v>2</v>
      </c>
    </row>
    <row r="26" spans="1:33" x14ac:dyDescent="0.25">
      <c r="B26" t="s">
        <v>136</v>
      </c>
      <c r="C26" s="6" t="s">
        <v>2</v>
      </c>
      <c r="D26" s="6" t="s">
        <v>2</v>
      </c>
      <c r="E26" s="6" t="s">
        <v>2</v>
      </c>
      <c r="F26" s="6" t="s">
        <v>2</v>
      </c>
      <c r="G26">
        <v>17</v>
      </c>
      <c r="H26">
        <v>16</v>
      </c>
      <c r="I26" s="18">
        <v>11</v>
      </c>
      <c r="J26" s="18">
        <v>7</v>
      </c>
      <c r="K26" s="18">
        <v>4</v>
      </c>
      <c r="L26">
        <v>7</v>
      </c>
      <c r="M26">
        <v>9</v>
      </c>
      <c r="N26">
        <v>5</v>
      </c>
      <c r="O26" s="6" t="s">
        <v>17</v>
      </c>
      <c r="P26" s="6" t="s">
        <v>17</v>
      </c>
      <c r="Q26" s="6" t="s">
        <v>17</v>
      </c>
      <c r="R26" s="6" t="s">
        <v>17</v>
      </c>
      <c r="S26" s="6" t="s">
        <v>17</v>
      </c>
      <c r="T26" s="6" t="s">
        <v>17</v>
      </c>
      <c r="U26" s="6" t="s">
        <v>17</v>
      </c>
      <c r="V26" s="6" t="s">
        <v>17</v>
      </c>
      <c r="W26" s="6" t="s">
        <v>17</v>
      </c>
      <c r="X26" s="6" t="s">
        <v>17</v>
      </c>
      <c r="Y26" s="6" t="s">
        <v>17</v>
      </c>
      <c r="Z26" s="6" t="s">
        <v>17</v>
      </c>
      <c r="AA26" s="6" t="s">
        <v>17</v>
      </c>
      <c r="AB26" s="6" t="s">
        <v>17</v>
      </c>
      <c r="AC26" s="6" t="s">
        <v>17</v>
      </c>
      <c r="AD26" s="6" t="s">
        <v>17</v>
      </c>
      <c r="AE26" s="6" t="s">
        <v>17</v>
      </c>
      <c r="AF26" s="6" t="s">
        <v>17</v>
      </c>
      <c r="AG26" s="6" t="s">
        <v>17</v>
      </c>
    </row>
    <row r="27" spans="1:33" x14ac:dyDescent="0.25">
      <c r="A27" s="7" t="s">
        <v>18</v>
      </c>
      <c r="B27" s="7"/>
      <c r="C27" s="8">
        <f t="shared" ref="C27:K27" si="11">SUM(C31:C34)</f>
        <v>0</v>
      </c>
      <c r="D27" s="8">
        <f t="shared" si="11"/>
        <v>0</v>
      </c>
      <c r="E27" s="8">
        <f t="shared" si="11"/>
        <v>0</v>
      </c>
      <c r="F27" s="8">
        <f t="shared" si="11"/>
        <v>0</v>
      </c>
      <c r="G27" s="8">
        <f t="shared" si="11"/>
        <v>0</v>
      </c>
      <c r="H27" s="8">
        <f t="shared" si="11"/>
        <v>0</v>
      </c>
      <c r="I27" s="8">
        <f t="shared" si="11"/>
        <v>0</v>
      </c>
      <c r="J27" s="8">
        <f t="shared" si="11"/>
        <v>0</v>
      </c>
      <c r="K27" s="8">
        <f t="shared" si="11"/>
        <v>0</v>
      </c>
      <c r="L27" s="8">
        <f t="shared" ref="L27:AC27" si="12">SUM(L31:L34)</f>
        <v>0</v>
      </c>
      <c r="M27" s="8">
        <f t="shared" si="12"/>
        <v>0</v>
      </c>
      <c r="N27" s="8">
        <f t="shared" si="12"/>
        <v>0</v>
      </c>
      <c r="O27" s="8">
        <f t="shared" si="12"/>
        <v>0</v>
      </c>
      <c r="P27" s="8">
        <f t="shared" si="12"/>
        <v>0</v>
      </c>
      <c r="Q27" s="8">
        <f t="shared" si="12"/>
        <v>0</v>
      </c>
      <c r="R27" s="8">
        <f t="shared" si="12"/>
        <v>0</v>
      </c>
      <c r="S27" s="8">
        <f t="shared" si="12"/>
        <v>0</v>
      </c>
      <c r="T27" s="8">
        <f t="shared" si="12"/>
        <v>0</v>
      </c>
      <c r="U27" s="8">
        <f t="shared" si="12"/>
        <v>0</v>
      </c>
      <c r="V27" s="8">
        <f t="shared" si="12"/>
        <v>0</v>
      </c>
      <c r="W27" s="8">
        <f t="shared" si="12"/>
        <v>0</v>
      </c>
      <c r="X27" s="8">
        <f t="shared" si="12"/>
        <v>0</v>
      </c>
      <c r="Y27" s="8">
        <f t="shared" si="12"/>
        <v>26</v>
      </c>
      <c r="Z27" s="8">
        <f t="shared" si="12"/>
        <v>22</v>
      </c>
      <c r="AA27" s="8">
        <f t="shared" si="12"/>
        <v>14</v>
      </c>
      <c r="AB27" s="8">
        <f t="shared" si="12"/>
        <v>12</v>
      </c>
      <c r="AC27" s="8">
        <f t="shared" si="12"/>
        <v>14</v>
      </c>
      <c r="AD27" s="8">
        <f>SUM(AD28:AD34)</f>
        <v>13</v>
      </c>
      <c r="AE27" s="8">
        <f>SUM(AE28:AE34)</f>
        <v>43</v>
      </c>
      <c r="AF27" s="8">
        <f>SUM(AF28:AF34)</f>
        <v>19</v>
      </c>
      <c r="AG27" s="27">
        <f>SUM(AG28:AG34)</f>
        <v>15</v>
      </c>
    </row>
    <row r="28" spans="1:33" x14ac:dyDescent="0.25">
      <c r="A28" s="9"/>
      <c r="B28" t="s">
        <v>137</v>
      </c>
      <c r="C28" s="6" t="s">
        <v>2</v>
      </c>
      <c r="D28" s="6" t="s">
        <v>2</v>
      </c>
      <c r="E28" s="6" t="s">
        <v>2</v>
      </c>
      <c r="F28" s="6" t="s">
        <v>2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  <c r="M28" s="6" t="s">
        <v>2</v>
      </c>
      <c r="N28" s="6" t="s">
        <v>2</v>
      </c>
      <c r="O28" s="6" t="s">
        <v>2</v>
      </c>
      <c r="P28" s="6" t="s">
        <v>2</v>
      </c>
      <c r="Q28" s="6" t="s">
        <v>2</v>
      </c>
      <c r="R28" s="6" t="s">
        <v>2</v>
      </c>
      <c r="S28" s="6" t="s">
        <v>2</v>
      </c>
      <c r="T28" s="6" t="s">
        <v>2</v>
      </c>
      <c r="U28" s="6" t="s">
        <v>2</v>
      </c>
      <c r="V28" s="6" t="s">
        <v>2</v>
      </c>
      <c r="W28" s="6" t="s">
        <v>2</v>
      </c>
      <c r="X28" s="6" t="s">
        <v>2</v>
      </c>
      <c r="Y28" s="6" t="s">
        <v>2</v>
      </c>
      <c r="Z28" s="6" t="s">
        <v>2</v>
      </c>
      <c r="AA28" s="6" t="s">
        <v>2</v>
      </c>
      <c r="AB28" s="6" t="s">
        <v>2</v>
      </c>
      <c r="AC28" s="6" t="s">
        <v>2</v>
      </c>
      <c r="AD28" s="6" t="s">
        <v>2</v>
      </c>
      <c r="AE28" s="6">
        <v>32</v>
      </c>
      <c r="AF28" s="6">
        <v>9</v>
      </c>
      <c r="AG28" s="28">
        <v>2</v>
      </c>
    </row>
    <row r="29" spans="1:33" x14ac:dyDescent="0.25">
      <c r="A29" s="9"/>
      <c r="B29" t="s">
        <v>138</v>
      </c>
      <c r="C29" s="6" t="s">
        <v>2</v>
      </c>
      <c r="D29" s="6" t="s">
        <v>2</v>
      </c>
      <c r="E29" s="6" t="s">
        <v>2</v>
      </c>
      <c r="F29" s="6" t="s">
        <v>2</v>
      </c>
      <c r="G29" s="6" t="s">
        <v>2</v>
      </c>
      <c r="H29" s="6" t="s">
        <v>2</v>
      </c>
      <c r="I29" s="6" t="s">
        <v>2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6" t="s">
        <v>2</v>
      </c>
      <c r="P29" s="6" t="s">
        <v>2</v>
      </c>
      <c r="Q29" s="6" t="s">
        <v>2</v>
      </c>
      <c r="R29" s="6" t="s">
        <v>2</v>
      </c>
      <c r="S29" s="6" t="s">
        <v>2</v>
      </c>
      <c r="T29" s="6" t="s">
        <v>2</v>
      </c>
      <c r="U29" s="6" t="s">
        <v>2</v>
      </c>
      <c r="V29" s="6" t="s">
        <v>2</v>
      </c>
      <c r="W29" s="6" t="s">
        <v>2</v>
      </c>
      <c r="X29" s="6" t="s">
        <v>2</v>
      </c>
      <c r="Y29" s="6" t="s">
        <v>2</v>
      </c>
      <c r="Z29" s="6" t="s">
        <v>2</v>
      </c>
      <c r="AA29" s="6" t="s">
        <v>2</v>
      </c>
      <c r="AB29" s="6" t="s">
        <v>2</v>
      </c>
      <c r="AC29" s="6" t="s">
        <v>2</v>
      </c>
      <c r="AD29" s="6" t="s">
        <v>2</v>
      </c>
      <c r="AE29">
        <v>6</v>
      </c>
      <c r="AF29">
        <v>1</v>
      </c>
      <c r="AG29" s="18">
        <v>4</v>
      </c>
    </row>
    <row r="30" spans="1:33" x14ac:dyDescent="0.25">
      <c r="A30" s="9"/>
      <c r="B30" t="s">
        <v>144</v>
      </c>
      <c r="C30" s="6" t="s">
        <v>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 t="s">
        <v>2</v>
      </c>
      <c r="K30" s="6" t="s">
        <v>2</v>
      </c>
      <c r="L30" s="6" t="s">
        <v>2</v>
      </c>
      <c r="M30" s="6" t="s">
        <v>2</v>
      </c>
      <c r="N30" s="6" t="s">
        <v>2</v>
      </c>
      <c r="O30" s="6" t="s">
        <v>2</v>
      </c>
      <c r="P30" s="6" t="s">
        <v>2</v>
      </c>
      <c r="Q30" s="6" t="s">
        <v>2</v>
      </c>
      <c r="R30" s="6" t="s">
        <v>2</v>
      </c>
      <c r="S30" s="6" t="s">
        <v>2</v>
      </c>
      <c r="T30" s="6" t="s">
        <v>2</v>
      </c>
      <c r="U30" s="6" t="s">
        <v>2</v>
      </c>
      <c r="V30" s="6" t="s">
        <v>2</v>
      </c>
      <c r="W30" s="6" t="s">
        <v>2</v>
      </c>
      <c r="X30" s="6" t="s">
        <v>2</v>
      </c>
      <c r="Y30" s="6" t="s">
        <v>2</v>
      </c>
      <c r="Z30" s="6" t="s">
        <v>2</v>
      </c>
      <c r="AA30" s="6" t="s">
        <v>2</v>
      </c>
      <c r="AB30" s="6" t="s">
        <v>2</v>
      </c>
      <c r="AC30" s="6" t="s">
        <v>2</v>
      </c>
      <c r="AD30" s="6" t="s">
        <v>2</v>
      </c>
      <c r="AE30" s="6" t="s">
        <v>2</v>
      </c>
      <c r="AF30">
        <v>5</v>
      </c>
      <c r="AG30" s="18">
        <v>1</v>
      </c>
    </row>
    <row r="31" spans="1:33" x14ac:dyDescent="0.25">
      <c r="B31" t="s">
        <v>19</v>
      </c>
      <c r="C31" s="6" t="s">
        <v>17</v>
      </c>
      <c r="D31" s="6" t="s">
        <v>17</v>
      </c>
      <c r="E31" s="6" t="s">
        <v>17</v>
      </c>
      <c r="F31" s="6" t="s">
        <v>17</v>
      </c>
      <c r="G31" s="6" t="s">
        <v>17</v>
      </c>
      <c r="H31" s="6" t="s">
        <v>17</v>
      </c>
      <c r="I31" s="6" t="s">
        <v>17</v>
      </c>
      <c r="J31" s="6" t="s">
        <v>17</v>
      </c>
      <c r="K31" s="6" t="s">
        <v>17</v>
      </c>
      <c r="L31" s="6" t="s">
        <v>17</v>
      </c>
      <c r="M31" s="6" t="s">
        <v>17</v>
      </c>
      <c r="N31" s="6" t="s">
        <v>17</v>
      </c>
      <c r="O31" s="6" t="s">
        <v>17</v>
      </c>
      <c r="P31" s="6" t="s">
        <v>17</v>
      </c>
      <c r="Q31" s="6" t="s">
        <v>17</v>
      </c>
      <c r="R31" s="6" t="s">
        <v>17</v>
      </c>
      <c r="S31" s="6" t="s">
        <v>17</v>
      </c>
      <c r="T31" s="6" t="s">
        <v>17</v>
      </c>
      <c r="U31" s="6" t="s">
        <v>17</v>
      </c>
      <c r="V31" s="6" t="s">
        <v>17</v>
      </c>
      <c r="W31" s="6" t="s">
        <v>17</v>
      </c>
      <c r="X31" s="6" t="s">
        <v>17</v>
      </c>
      <c r="Y31">
        <v>4</v>
      </c>
      <c r="Z31">
        <v>5</v>
      </c>
      <c r="AA31">
        <v>4</v>
      </c>
      <c r="AB31">
        <v>2</v>
      </c>
      <c r="AC31">
        <v>7</v>
      </c>
      <c r="AD31">
        <v>10</v>
      </c>
      <c r="AE31">
        <v>5</v>
      </c>
      <c r="AF31">
        <v>4</v>
      </c>
      <c r="AG31" s="18">
        <v>6</v>
      </c>
    </row>
    <row r="32" spans="1:33" x14ac:dyDescent="0.25">
      <c r="B32" t="s">
        <v>20</v>
      </c>
      <c r="C32" s="6" t="s">
        <v>17</v>
      </c>
      <c r="D32" s="6" t="s">
        <v>17</v>
      </c>
      <c r="E32" s="6" t="s">
        <v>17</v>
      </c>
      <c r="F32" s="6" t="s">
        <v>17</v>
      </c>
      <c r="G32" s="6" t="s">
        <v>17</v>
      </c>
      <c r="H32" s="6" t="s">
        <v>17</v>
      </c>
      <c r="I32" s="6" t="s">
        <v>17</v>
      </c>
      <c r="J32" s="6" t="s">
        <v>17</v>
      </c>
      <c r="K32" s="6" t="s">
        <v>17</v>
      </c>
      <c r="L32" s="6" t="s">
        <v>17</v>
      </c>
      <c r="M32" s="6" t="s">
        <v>17</v>
      </c>
      <c r="N32" s="6" t="s">
        <v>17</v>
      </c>
      <c r="O32" s="6" t="s">
        <v>17</v>
      </c>
      <c r="P32" s="6" t="s">
        <v>17</v>
      </c>
      <c r="Q32" s="6" t="s">
        <v>17</v>
      </c>
      <c r="R32" s="6" t="s">
        <v>17</v>
      </c>
      <c r="S32" s="6" t="s">
        <v>17</v>
      </c>
      <c r="T32" s="6" t="s">
        <v>17</v>
      </c>
      <c r="U32" s="6" t="s">
        <v>17</v>
      </c>
      <c r="V32" s="6" t="s">
        <v>17</v>
      </c>
      <c r="W32" s="6" t="s">
        <v>17</v>
      </c>
      <c r="X32" s="6" t="s">
        <v>17</v>
      </c>
      <c r="Y32">
        <v>11</v>
      </c>
      <c r="Z32">
        <v>5</v>
      </c>
      <c r="AA32">
        <v>0</v>
      </c>
      <c r="AB32">
        <v>0</v>
      </c>
      <c r="AC32">
        <v>6</v>
      </c>
      <c r="AD32">
        <v>3</v>
      </c>
      <c r="AE32">
        <v>0</v>
      </c>
      <c r="AF32">
        <v>0</v>
      </c>
      <c r="AG32" s="18">
        <v>0</v>
      </c>
    </row>
    <row r="33" spans="1:33" x14ac:dyDescent="0.25">
      <c r="B33" t="s">
        <v>186</v>
      </c>
      <c r="C33" s="6" t="s">
        <v>2</v>
      </c>
      <c r="D33" s="6" t="s">
        <v>2</v>
      </c>
      <c r="E33" s="6" t="s">
        <v>2</v>
      </c>
      <c r="F33" s="6" t="s">
        <v>2</v>
      </c>
      <c r="G33" s="6" t="s">
        <v>2</v>
      </c>
      <c r="H33" s="6" t="s">
        <v>2</v>
      </c>
      <c r="I33" s="6" t="s">
        <v>2</v>
      </c>
      <c r="J33" s="6" t="s">
        <v>2</v>
      </c>
      <c r="K33" s="6" t="s">
        <v>2</v>
      </c>
      <c r="L33" s="6" t="s">
        <v>2</v>
      </c>
      <c r="M33" s="6" t="s">
        <v>2</v>
      </c>
      <c r="N33" s="6" t="s">
        <v>2</v>
      </c>
      <c r="O33" s="6" t="s">
        <v>2</v>
      </c>
      <c r="P33" s="6" t="s">
        <v>2</v>
      </c>
      <c r="Q33" s="6" t="s">
        <v>2</v>
      </c>
      <c r="R33" s="6" t="s">
        <v>2</v>
      </c>
      <c r="S33" s="6" t="s">
        <v>2</v>
      </c>
      <c r="T33" s="6" t="s">
        <v>2</v>
      </c>
      <c r="U33" s="6" t="s">
        <v>2</v>
      </c>
      <c r="V33" s="6" t="s">
        <v>2</v>
      </c>
      <c r="W33" s="6" t="s">
        <v>2</v>
      </c>
      <c r="X33" s="6" t="s">
        <v>2</v>
      </c>
      <c r="Y33" s="6" t="s">
        <v>2</v>
      </c>
      <c r="Z33" s="6" t="s">
        <v>2</v>
      </c>
      <c r="AA33" s="6" t="s">
        <v>2</v>
      </c>
      <c r="AB33" s="6" t="s">
        <v>2</v>
      </c>
      <c r="AC33" s="6" t="s">
        <v>2</v>
      </c>
      <c r="AD33" s="6" t="s">
        <v>2</v>
      </c>
      <c r="AE33" s="6" t="s">
        <v>2</v>
      </c>
      <c r="AF33" s="6" t="s">
        <v>2</v>
      </c>
      <c r="AG33" s="18">
        <v>2</v>
      </c>
    </row>
    <row r="34" spans="1:33" x14ac:dyDescent="0.25">
      <c r="B34" t="s">
        <v>21</v>
      </c>
      <c r="C34" s="6" t="s">
        <v>17</v>
      </c>
      <c r="D34" s="6" t="s">
        <v>17</v>
      </c>
      <c r="E34" s="6" t="s">
        <v>17</v>
      </c>
      <c r="F34" s="6" t="s">
        <v>17</v>
      </c>
      <c r="G34" s="6" t="s">
        <v>17</v>
      </c>
      <c r="H34" s="6" t="s">
        <v>17</v>
      </c>
      <c r="I34" s="6" t="s">
        <v>17</v>
      </c>
      <c r="J34" s="6" t="s">
        <v>17</v>
      </c>
      <c r="K34" s="6" t="s">
        <v>17</v>
      </c>
      <c r="L34" s="6" t="s">
        <v>17</v>
      </c>
      <c r="M34" s="6" t="s">
        <v>17</v>
      </c>
      <c r="N34" s="6" t="s">
        <v>17</v>
      </c>
      <c r="O34" s="6" t="s">
        <v>17</v>
      </c>
      <c r="P34" s="6" t="s">
        <v>17</v>
      </c>
      <c r="Q34" s="6" t="s">
        <v>17</v>
      </c>
      <c r="R34" s="6" t="s">
        <v>17</v>
      </c>
      <c r="S34" s="6" t="s">
        <v>17</v>
      </c>
      <c r="T34" s="6" t="s">
        <v>17</v>
      </c>
      <c r="U34" s="6" t="s">
        <v>17</v>
      </c>
      <c r="V34" s="6" t="s">
        <v>17</v>
      </c>
      <c r="W34" s="6" t="s">
        <v>17</v>
      </c>
      <c r="X34" s="6" t="s">
        <v>17</v>
      </c>
      <c r="Y34">
        <v>11</v>
      </c>
      <c r="Z34">
        <v>12</v>
      </c>
      <c r="AA34">
        <v>10</v>
      </c>
      <c r="AB34">
        <v>10</v>
      </c>
      <c r="AC34">
        <v>1</v>
      </c>
      <c r="AD34">
        <v>0</v>
      </c>
      <c r="AE34">
        <v>0</v>
      </c>
      <c r="AF34">
        <v>0</v>
      </c>
      <c r="AG34" s="18">
        <v>0</v>
      </c>
    </row>
    <row r="35" spans="1:33" x14ac:dyDescent="0.25">
      <c r="A35" s="7" t="s">
        <v>161</v>
      </c>
      <c r="B35" s="7"/>
      <c r="C35" s="8">
        <f>SUM(C36)</f>
        <v>2</v>
      </c>
      <c r="D35" s="8">
        <f>SUM(D36)</f>
        <v>1</v>
      </c>
      <c r="E35" s="8">
        <f t="shared" ref="E35:AG35" si="13">SUM(E36)</f>
        <v>2</v>
      </c>
      <c r="F35" s="8">
        <f t="shared" si="13"/>
        <v>2</v>
      </c>
      <c r="G35" s="8">
        <f t="shared" si="13"/>
        <v>1</v>
      </c>
      <c r="H35" s="8">
        <f t="shared" si="13"/>
        <v>1</v>
      </c>
      <c r="I35" s="8">
        <f t="shared" si="13"/>
        <v>1</v>
      </c>
      <c r="J35" s="8">
        <f t="shared" si="13"/>
        <v>0</v>
      </c>
      <c r="K35" s="8">
        <f t="shared" si="13"/>
        <v>0</v>
      </c>
      <c r="L35" s="8">
        <f t="shared" si="13"/>
        <v>0</v>
      </c>
      <c r="M35" s="8">
        <f t="shared" si="13"/>
        <v>0</v>
      </c>
      <c r="N35" s="8">
        <f t="shared" si="13"/>
        <v>0</v>
      </c>
      <c r="O35" s="8">
        <f t="shared" si="13"/>
        <v>0</v>
      </c>
      <c r="P35" s="8">
        <f t="shared" si="13"/>
        <v>0</v>
      </c>
      <c r="Q35" s="8">
        <f t="shared" si="13"/>
        <v>0</v>
      </c>
      <c r="R35" s="8">
        <f t="shared" si="13"/>
        <v>0</v>
      </c>
      <c r="S35" s="8">
        <f t="shared" si="13"/>
        <v>0</v>
      </c>
      <c r="T35" s="8">
        <f t="shared" si="13"/>
        <v>0</v>
      </c>
      <c r="U35" s="8">
        <f t="shared" si="13"/>
        <v>0</v>
      </c>
      <c r="V35" s="8">
        <f t="shared" si="13"/>
        <v>0</v>
      </c>
      <c r="W35" s="8">
        <f t="shared" si="13"/>
        <v>0</v>
      </c>
      <c r="X35" s="8">
        <f t="shared" si="13"/>
        <v>0</v>
      </c>
      <c r="Y35" s="8">
        <f t="shared" si="13"/>
        <v>0</v>
      </c>
      <c r="Z35" s="8">
        <f t="shared" si="13"/>
        <v>0</v>
      </c>
      <c r="AA35" s="8">
        <f t="shared" si="13"/>
        <v>0</v>
      </c>
      <c r="AB35" s="8">
        <f t="shared" si="13"/>
        <v>0</v>
      </c>
      <c r="AC35" s="8">
        <f t="shared" si="13"/>
        <v>0</v>
      </c>
      <c r="AD35" s="8">
        <f t="shared" si="13"/>
        <v>0</v>
      </c>
      <c r="AE35" s="8">
        <f t="shared" si="13"/>
        <v>0</v>
      </c>
      <c r="AF35" s="8">
        <f t="shared" si="13"/>
        <v>0</v>
      </c>
      <c r="AG35" s="27">
        <f t="shared" si="13"/>
        <v>0</v>
      </c>
    </row>
    <row r="36" spans="1:33" x14ac:dyDescent="0.25">
      <c r="A36" s="9"/>
      <c r="B36" t="s">
        <v>162</v>
      </c>
      <c r="C36">
        <v>2</v>
      </c>
      <c r="D36" s="6">
        <v>1</v>
      </c>
      <c r="E36" s="6">
        <v>2</v>
      </c>
      <c r="F36" s="6">
        <v>2</v>
      </c>
      <c r="G36" s="6">
        <v>1</v>
      </c>
      <c r="H36" s="28">
        <v>1</v>
      </c>
      <c r="I36" s="28">
        <v>1</v>
      </c>
      <c r="J36" s="28">
        <v>0</v>
      </c>
      <c r="K36" s="6" t="s">
        <v>2</v>
      </c>
      <c r="L36" s="6" t="s">
        <v>2</v>
      </c>
      <c r="M36" s="6" t="s">
        <v>2</v>
      </c>
      <c r="N36" s="6" t="s">
        <v>2</v>
      </c>
      <c r="O36" s="6" t="s">
        <v>2</v>
      </c>
      <c r="P36" s="6" t="s">
        <v>2</v>
      </c>
      <c r="Q36" s="6" t="s">
        <v>2</v>
      </c>
      <c r="R36" s="6" t="s">
        <v>2</v>
      </c>
      <c r="S36" s="6" t="s">
        <v>2</v>
      </c>
      <c r="T36" s="6" t="s">
        <v>2</v>
      </c>
      <c r="U36" s="6" t="s">
        <v>2</v>
      </c>
      <c r="V36" s="6" t="s">
        <v>2</v>
      </c>
      <c r="W36" s="6" t="s">
        <v>2</v>
      </c>
      <c r="X36" s="6" t="s">
        <v>2</v>
      </c>
      <c r="Y36" s="6" t="s">
        <v>2</v>
      </c>
      <c r="Z36" s="6" t="s">
        <v>2</v>
      </c>
      <c r="AA36" s="6" t="s">
        <v>2</v>
      </c>
      <c r="AB36" s="6" t="s">
        <v>2</v>
      </c>
      <c r="AC36" s="6" t="s">
        <v>2</v>
      </c>
      <c r="AD36" s="6" t="s">
        <v>2</v>
      </c>
      <c r="AE36" s="6" t="s">
        <v>2</v>
      </c>
      <c r="AF36" s="6" t="s">
        <v>2</v>
      </c>
      <c r="AG36" s="6" t="s">
        <v>2</v>
      </c>
    </row>
    <row r="37" spans="1:33" x14ac:dyDescent="0.25">
      <c r="A37" s="7" t="s">
        <v>26</v>
      </c>
      <c r="B37" s="7"/>
      <c r="C37" s="8">
        <f t="shared" ref="C37:K37" si="14">SUM(C38:C41)</f>
        <v>0</v>
      </c>
      <c r="D37" s="8">
        <f t="shared" si="14"/>
        <v>0</v>
      </c>
      <c r="E37" s="8">
        <f t="shared" si="14"/>
        <v>0</v>
      </c>
      <c r="F37" s="8">
        <f t="shared" si="14"/>
        <v>0</v>
      </c>
      <c r="G37" s="8">
        <f t="shared" si="14"/>
        <v>0</v>
      </c>
      <c r="H37" s="27">
        <f t="shared" si="14"/>
        <v>9</v>
      </c>
      <c r="I37" s="27">
        <f t="shared" si="14"/>
        <v>95</v>
      </c>
      <c r="J37" s="27">
        <f t="shared" si="14"/>
        <v>183</v>
      </c>
      <c r="K37" s="27">
        <f t="shared" si="14"/>
        <v>397</v>
      </c>
      <c r="L37" s="8">
        <f>SUM(L38:L41)</f>
        <v>469</v>
      </c>
      <c r="M37" s="8">
        <f t="shared" ref="M37:AG37" si="15">SUM(M38:M41)</f>
        <v>553</v>
      </c>
      <c r="N37" s="8">
        <f t="shared" si="15"/>
        <v>600</v>
      </c>
      <c r="O37" s="8">
        <f t="shared" si="15"/>
        <v>721</v>
      </c>
      <c r="P37" s="8">
        <f t="shared" si="15"/>
        <v>710</v>
      </c>
      <c r="Q37" s="8">
        <f t="shared" si="15"/>
        <v>549</v>
      </c>
      <c r="R37" s="8">
        <f t="shared" si="15"/>
        <v>266</v>
      </c>
      <c r="S37" s="8">
        <f t="shared" si="15"/>
        <v>264</v>
      </c>
      <c r="T37" s="8">
        <f t="shared" si="15"/>
        <v>255</v>
      </c>
      <c r="U37" s="8">
        <f t="shared" si="15"/>
        <v>253</v>
      </c>
      <c r="V37" s="8">
        <f t="shared" si="15"/>
        <v>276</v>
      </c>
      <c r="W37" s="8">
        <f t="shared" si="15"/>
        <v>308</v>
      </c>
      <c r="X37" s="8">
        <f t="shared" si="15"/>
        <v>301</v>
      </c>
      <c r="Y37" s="8">
        <f t="shared" si="15"/>
        <v>317</v>
      </c>
      <c r="Z37" s="8">
        <f t="shared" si="15"/>
        <v>355</v>
      </c>
      <c r="AA37" s="8">
        <f t="shared" si="15"/>
        <v>380</v>
      </c>
      <c r="AB37" s="8">
        <f t="shared" si="15"/>
        <v>384</v>
      </c>
      <c r="AC37" s="8">
        <f t="shared" si="15"/>
        <v>347</v>
      </c>
      <c r="AD37" s="8">
        <f t="shared" si="15"/>
        <v>442</v>
      </c>
      <c r="AE37" s="8">
        <f t="shared" si="15"/>
        <v>539</v>
      </c>
      <c r="AF37" s="27">
        <f t="shared" si="15"/>
        <v>612</v>
      </c>
      <c r="AG37" s="27">
        <f t="shared" si="15"/>
        <v>630</v>
      </c>
    </row>
    <row r="38" spans="1:33" x14ac:dyDescent="0.25">
      <c r="B38" t="s">
        <v>27</v>
      </c>
      <c r="C38" s="6" t="s">
        <v>2</v>
      </c>
      <c r="D38" s="6" t="s">
        <v>2</v>
      </c>
      <c r="E38" s="6" t="s">
        <v>2</v>
      </c>
      <c r="F38" s="6" t="s">
        <v>2</v>
      </c>
      <c r="G38" s="6" t="s">
        <v>2</v>
      </c>
      <c r="H38" s="18">
        <v>9</v>
      </c>
      <c r="I38" s="18">
        <v>95</v>
      </c>
      <c r="J38" s="18">
        <v>59</v>
      </c>
      <c r="K38" s="18">
        <v>105</v>
      </c>
      <c r="L38">
        <v>112</v>
      </c>
      <c r="M38">
        <v>91</v>
      </c>
      <c r="N38">
        <v>116</v>
      </c>
      <c r="O38" s="6">
        <v>150</v>
      </c>
      <c r="P38" s="6">
        <v>112</v>
      </c>
      <c r="Q38" s="6">
        <v>115</v>
      </c>
      <c r="R38" s="6">
        <v>28</v>
      </c>
      <c r="S38" s="6">
        <v>42</v>
      </c>
      <c r="T38" s="6">
        <v>48</v>
      </c>
      <c r="U38" s="6">
        <v>84</v>
      </c>
      <c r="V38" s="6">
        <v>32</v>
      </c>
      <c r="W38" s="6">
        <v>31</v>
      </c>
      <c r="X38">
        <v>31</v>
      </c>
      <c r="Y38">
        <v>35</v>
      </c>
      <c r="Z38">
        <v>46</v>
      </c>
      <c r="AA38">
        <v>65</v>
      </c>
      <c r="AB38">
        <v>53</v>
      </c>
      <c r="AC38">
        <v>56</v>
      </c>
      <c r="AD38">
        <v>81</v>
      </c>
      <c r="AE38">
        <v>100</v>
      </c>
      <c r="AF38" s="18">
        <v>115</v>
      </c>
      <c r="AG38" s="18">
        <v>121</v>
      </c>
    </row>
    <row r="39" spans="1:33" x14ac:dyDescent="0.25">
      <c r="B39" t="s">
        <v>28</v>
      </c>
      <c r="C39" s="6" t="s">
        <v>2</v>
      </c>
      <c r="D39" s="6" t="s">
        <v>2</v>
      </c>
      <c r="E39" s="6" t="s">
        <v>2</v>
      </c>
      <c r="F39" s="6" t="s">
        <v>2</v>
      </c>
      <c r="G39" s="6" t="s">
        <v>2</v>
      </c>
      <c r="H39" s="28" t="s">
        <v>2</v>
      </c>
      <c r="I39" s="28" t="s">
        <v>2</v>
      </c>
      <c r="J39" s="18">
        <v>124</v>
      </c>
      <c r="K39" s="18">
        <v>292</v>
      </c>
      <c r="L39">
        <v>355</v>
      </c>
      <c r="M39">
        <v>459</v>
      </c>
      <c r="N39">
        <v>475</v>
      </c>
      <c r="O39" s="6">
        <v>565</v>
      </c>
      <c r="P39" s="6">
        <v>588</v>
      </c>
      <c r="Q39" s="6">
        <v>427</v>
      </c>
      <c r="R39" s="6">
        <v>238</v>
      </c>
      <c r="S39" s="6">
        <v>165</v>
      </c>
      <c r="T39" s="6">
        <v>105</v>
      </c>
      <c r="U39" s="6">
        <v>81</v>
      </c>
      <c r="V39" s="6">
        <v>112</v>
      </c>
      <c r="W39" s="6">
        <v>117</v>
      </c>
      <c r="X39">
        <v>128</v>
      </c>
      <c r="Y39">
        <v>133</v>
      </c>
      <c r="Z39">
        <v>135</v>
      </c>
      <c r="AA39">
        <v>135</v>
      </c>
      <c r="AB39">
        <v>131</v>
      </c>
      <c r="AC39">
        <v>107</v>
      </c>
      <c r="AD39">
        <v>131</v>
      </c>
      <c r="AE39">
        <v>159</v>
      </c>
      <c r="AF39" s="18">
        <v>142</v>
      </c>
      <c r="AG39" s="18">
        <v>145</v>
      </c>
    </row>
    <row r="40" spans="1:33" x14ac:dyDescent="0.25">
      <c r="B40" t="s">
        <v>29</v>
      </c>
      <c r="C40" s="6" t="s">
        <v>2</v>
      </c>
      <c r="D40" s="6" t="s">
        <v>2</v>
      </c>
      <c r="E40" s="6" t="s">
        <v>2</v>
      </c>
      <c r="F40" s="6" t="s">
        <v>2</v>
      </c>
      <c r="G40" s="6" t="s">
        <v>2</v>
      </c>
      <c r="H40" s="28" t="s">
        <v>2</v>
      </c>
      <c r="I40" s="28" t="s">
        <v>2</v>
      </c>
      <c r="J40" s="28" t="s">
        <v>2</v>
      </c>
      <c r="K40" s="28" t="s">
        <v>2</v>
      </c>
      <c r="L40" s="6" t="s">
        <v>2</v>
      </c>
      <c r="M40" s="6" t="s">
        <v>2</v>
      </c>
      <c r="N40" s="6" t="s">
        <v>2</v>
      </c>
      <c r="O40" s="6" t="s">
        <v>2</v>
      </c>
      <c r="P40" s="6" t="s">
        <v>2</v>
      </c>
      <c r="Q40" s="6" t="s">
        <v>2</v>
      </c>
      <c r="R40" s="6" t="s">
        <v>2</v>
      </c>
      <c r="S40" s="6">
        <v>57</v>
      </c>
      <c r="T40" s="6">
        <v>102</v>
      </c>
      <c r="U40">
        <v>88</v>
      </c>
      <c r="V40">
        <v>132</v>
      </c>
      <c r="W40" s="6">
        <v>160</v>
      </c>
      <c r="X40">
        <v>142</v>
      </c>
      <c r="Y40">
        <v>149</v>
      </c>
      <c r="Z40">
        <v>174</v>
      </c>
      <c r="AA40">
        <v>180</v>
      </c>
      <c r="AB40">
        <v>200</v>
      </c>
      <c r="AC40">
        <v>184</v>
      </c>
      <c r="AD40">
        <v>230</v>
      </c>
      <c r="AE40">
        <v>280</v>
      </c>
      <c r="AF40" s="18">
        <v>355</v>
      </c>
      <c r="AG40" s="18">
        <v>364</v>
      </c>
    </row>
    <row r="41" spans="1:33" x14ac:dyDescent="0.25">
      <c r="B41" t="s">
        <v>30</v>
      </c>
      <c r="C41" s="6" t="s">
        <v>2</v>
      </c>
      <c r="D41" s="6" t="s">
        <v>2</v>
      </c>
      <c r="E41" s="6" t="s">
        <v>2</v>
      </c>
      <c r="F41" s="6" t="s">
        <v>2</v>
      </c>
      <c r="G41" s="6" t="s">
        <v>2</v>
      </c>
      <c r="H41" s="28" t="s">
        <v>2</v>
      </c>
      <c r="I41" s="28" t="s">
        <v>2</v>
      </c>
      <c r="J41" s="28" t="s">
        <v>2</v>
      </c>
      <c r="K41" s="28" t="s">
        <v>2</v>
      </c>
      <c r="L41">
        <v>2</v>
      </c>
      <c r="M41">
        <v>3</v>
      </c>
      <c r="N41">
        <v>9</v>
      </c>
      <c r="O41" s="6">
        <v>6</v>
      </c>
      <c r="P41" s="6">
        <v>10</v>
      </c>
      <c r="Q41" s="6">
        <v>7</v>
      </c>
      <c r="R41" s="6" t="s">
        <v>2</v>
      </c>
      <c r="S41" s="6" t="s">
        <v>2</v>
      </c>
      <c r="T41" s="6" t="s">
        <v>2</v>
      </c>
      <c r="U41" s="6" t="s">
        <v>2</v>
      </c>
      <c r="V41" s="6" t="s">
        <v>2</v>
      </c>
      <c r="W41" s="6" t="s">
        <v>2</v>
      </c>
      <c r="X41" s="6" t="s">
        <v>2</v>
      </c>
      <c r="Y41" s="6" t="s">
        <v>2</v>
      </c>
      <c r="Z41" s="6" t="s">
        <v>2</v>
      </c>
      <c r="AA41" s="6" t="s">
        <v>2</v>
      </c>
      <c r="AB41" s="6" t="s">
        <v>2</v>
      </c>
      <c r="AC41" s="6" t="s">
        <v>2</v>
      </c>
      <c r="AD41" s="6" t="s">
        <v>2</v>
      </c>
      <c r="AE41" s="6" t="s">
        <v>2</v>
      </c>
      <c r="AF41" s="28" t="s">
        <v>2</v>
      </c>
      <c r="AG41" s="28" t="s">
        <v>2</v>
      </c>
    </row>
    <row r="42" spans="1:33" x14ac:dyDescent="0.25">
      <c r="A42" s="7" t="s">
        <v>22</v>
      </c>
      <c r="B42" s="7"/>
      <c r="C42" s="8">
        <f t="shared" ref="C42:K42" si="16">SUM(C43:C45)</f>
        <v>0</v>
      </c>
      <c r="D42" s="8">
        <f t="shared" si="16"/>
        <v>0</v>
      </c>
      <c r="E42" s="8">
        <f t="shared" si="16"/>
        <v>0</v>
      </c>
      <c r="F42" s="8">
        <f t="shared" si="16"/>
        <v>0</v>
      </c>
      <c r="G42" s="8">
        <f t="shared" si="16"/>
        <v>0</v>
      </c>
      <c r="H42" s="27">
        <f t="shared" si="16"/>
        <v>0</v>
      </c>
      <c r="I42" s="27">
        <f t="shared" si="16"/>
        <v>5</v>
      </c>
      <c r="J42" s="27">
        <f t="shared" si="16"/>
        <v>27</v>
      </c>
      <c r="K42" s="27">
        <f t="shared" si="16"/>
        <v>24</v>
      </c>
      <c r="L42" s="8">
        <f>SUM(L43:L45)</f>
        <v>51</v>
      </c>
      <c r="M42" s="8">
        <f t="shared" ref="M42:AG42" si="17">SUM(M43:M45)</f>
        <v>78</v>
      </c>
      <c r="N42" s="8">
        <f t="shared" si="17"/>
        <v>114</v>
      </c>
      <c r="O42" s="8">
        <f t="shared" si="17"/>
        <v>185</v>
      </c>
      <c r="P42" s="8">
        <f t="shared" si="17"/>
        <v>152</v>
      </c>
      <c r="Q42" s="8">
        <f t="shared" si="17"/>
        <v>0</v>
      </c>
      <c r="R42" s="8">
        <f t="shared" si="17"/>
        <v>0</v>
      </c>
      <c r="S42" s="8">
        <f t="shared" si="17"/>
        <v>0</v>
      </c>
      <c r="T42" s="8">
        <f t="shared" si="17"/>
        <v>0</v>
      </c>
      <c r="U42" s="8">
        <f t="shared" si="17"/>
        <v>0</v>
      </c>
      <c r="V42" s="8">
        <f t="shared" si="17"/>
        <v>0</v>
      </c>
      <c r="W42" s="8">
        <f t="shared" si="17"/>
        <v>0</v>
      </c>
      <c r="X42" s="8">
        <f t="shared" si="17"/>
        <v>0</v>
      </c>
      <c r="Y42" s="8">
        <f t="shared" si="17"/>
        <v>0</v>
      </c>
      <c r="Z42" s="8">
        <f t="shared" si="17"/>
        <v>0</v>
      </c>
      <c r="AA42" s="8">
        <f t="shared" si="17"/>
        <v>0</v>
      </c>
      <c r="AB42" s="8">
        <f t="shared" si="17"/>
        <v>0</v>
      </c>
      <c r="AC42" s="8">
        <f t="shared" si="17"/>
        <v>0</v>
      </c>
      <c r="AD42" s="8">
        <f t="shared" si="17"/>
        <v>0</v>
      </c>
      <c r="AE42" s="8">
        <f t="shared" si="17"/>
        <v>0</v>
      </c>
      <c r="AF42" s="8">
        <f t="shared" si="17"/>
        <v>0</v>
      </c>
      <c r="AG42" s="8">
        <f t="shared" si="17"/>
        <v>0</v>
      </c>
    </row>
    <row r="43" spans="1:33" x14ac:dyDescent="0.25">
      <c r="B43" t="s">
        <v>23</v>
      </c>
      <c r="C43" s="6" t="s">
        <v>2</v>
      </c>
      <c r="D43" s="6" t="s">
        <v>2</v>
      </c>
      <c r="E43" s="6" t="s">
        <v>2</v>
      </c>
      <c r="F43" s="6" t="s">
        <v>2</v>
      </c>
      <c r="G43" s="6" t="s">
        <v>2</v>
      </c>
      <c r="H43" s="28" t="s">
        <v>2</v>
      </c>
      <c r="I43" s="18">
        <v>5</v>
      </c>
      <c r="J43" s="18">
        <v>27</v>
      </c>
      <c r="K43" s="18">
        <v>24</v>
      </c>
      <c r="L43" s="6">
        <v>19</v>
      </c>
      <c r="M43" s="6" t="s">
        <v>2</v>
      </c>
      <c r="N43" s="6" t="s">
        <v>2</v>
      </c>
      <c r="O43" s="6" t="s">
        <v>2</v>
      </c>
      <c r="P43" s="6" t="s">
        <v>2</v>
      </c>
      <c r="Q43" s="6" t="s">
        <v>2</v>
      </c>
      <c r="R43" s="6" t="s">
        <v>2</v>
      </c>
      <c r="S43" s="6" t="s">
        <v>2</v>
      </c>
      <c r="T43" s="6" t="s">
        <v>2</v>
      </c>
      <c r="U43" s="6" t="s">
        <v>2</v>
      </c>
      <c r="V43" s="6" t="s">
        <v>2</v>
      </c>
      <c r="W43" s="6" t="s">
        <v>2</v>
      </c>
      <c r="X43" s="6" t="s">
        <v>2</v>
      </c>
      <c r="Y43" s="6" t="s">
        <v>2</v>
      </c>
      <c r="Z43" s="6" t="s">
        <v>2</v>
      </c>
      <c r="AA43" s="6" t="s">
        <v>2</v>
      </c>
      <c r="AB43" s="6" t="s">
        <v>2</v>
      </c>
      <c r="AC43" s="6" t="s">
        <v>2</v>
      </c>
      <c r="AD43" s="6" t="s">
        <v>2</v>
      </c>
      <c r="AE43" s="6" t="s">
        <v>2</v>
      </c>
      <c r="AF43" s="6" t="s">
        <v>2</v>
      </c>
      <c r="AG43" s="6" t="s">
        <v>2</v>
      </c>
    </row>
    <row r="44" spans="1:33" x14ac:dyDescent="0.25">
      <c r="B44" t="s">
        <v>24</v>
      </c>
      <c r="C44" s="6" t="s">
        <v>2</v>
      </c>
      <c r="D44" s="6" t="s">
        <v>2</v>
      </c>
      <c r="E44" s="6" t="s">
        <v>2</v>
      </c>
      <c r="F44" s="6" t="s">
        <v>2</v>
      </c>
      <c r="G44" s="6" t="s">
        <v>2</v>
      </c>
      <c r="H44" s="28" t="s">
        <v>2</v>
      </c>
      <c r="I44" s="28" t="s">
        <v>2</v>
      </c>
      <c r="J44" s="28" t="s">
        <v>2</v>
      </c>
      <c r="K44" s="28" t="s">
        <v>2</v>
      </c>
      <c r="L44">
        <v>32</v>
      </c>
      <c r="M44">
        <v>28</v>
      </c>
      <c r="N44">
        <v>25</v>
      </c>
      <c r="O44" s="6">
        <v>39</v>
      </c>
      <c r="P44" s="6">
        <v>34</v>
      </c>
      <c r="Q44" s="6" t="s">
        <v>2</v>
      </c>
      <c r="R44" s="6" t="s">
        <v>2</v>
      </c>
      <c r="S44" s="6" t="s">
        <v>2</v>
      </c>
      <c r="T44" s="6" t="s">
        <v>2</v>
      </c>
      <c r="U44" s="6" t="s">
        <v>2</v>
      </c>
      <c r="V44" s="6" t="s">
        <v>2</v>
      </c>
      <c r="W44" s="6" t="s">
        <v>2</v>
      </c>
      <c r="X44" s="6" t="s">
        <v>2</v>
      </c>
      <c r="Y44" s="6" t="s">
        <v>2</v>
      </c>
      <c r="Z44" s="6" t="s">
        <v>2</v>
      </c>
      <c r="AA44" s="6" t="s">
        <v>2</v>
      </c>
      <c r="AB44" s="6" t="s">
        <v>2</v>
      </c>
      <c r="AC44" s="6" t="s">
        <v>2</v>
      </c>
      <c r="AD44" s="6" t="s">
        <v>2</v>
      </c>
      <c r="AE44" s="6" t="s">
        <v>2</v>
      </c>
      <c r="AF44" s="6" t="s">
        <v>2</v>
      </c>
      <c r="AG44" s="6" t="s">
        <v>2</v>
      </c>
    </row>
    <row r="45" spans="1:33" x14ac:dyDescent="0.25">
      <c r="B45" t="s">
        <v>25</v>
      </c>
      <c r="C45" s="6" t="s">
        <v>2</v>
      </c>
      <c r="D45" s="6" t="s">
        <v>2</v>
      </c>
      <c r="E45" s="6" t="s">
        <v>2</v>
      </c>
      <c r="F45" s="6" t="s">
        <v>2</v>
      </c>
      <c r="G45" s="6" t="s">
        <v>2</v>
      </c>
      <c r="H45" s="28" t="s">
        <v>2</v>
      </c>
      <c r="I45" s="28" t="s">
        <v>2</v>
      </c>
      <c r="J45" s="28" t="s">
        <v>2</v>
      </c>
      <c r="K45" s="28" t="s">
        <v>2</v>
      </c>
      <c r="L45" s="6" t="s">
        <v>2</v>
      </c>
      <c r="M45">
        <v>50</v>
      </c>
      <c r="N45">
        <v>89</v>
      </c>
      <c r="O45" s="6">
        <v>146</v>
      </c>
      <c r="P45" s="6">
        <v>118</v>
      </c>
      <c r="Q45" s="6" t="s">
        <v>2</v>
      </c>
      <c r="R45" s="6" t="s">
        <v>2</v>
      </c>
      <c r="S45" s="6" t="s">
        <v>2</v>
      </c>
      <c r="T45" s="6" t="s">
        <v>2</v>
      </c>
      <c r="U45" s="6" t="s">
        <v>2</v>
      </c>
      <c r="V45" s="6" t="s">
        <v>2</v>
      </c>
      <c r="W45" s="6" t="s">
        <v>2</v>
      </c>
      <c r="X45" s="6" t="s">
        <v>2</v>
      </c>
      <c r="Y45" s="6" t="s">
        <v>2</v>
      </c>
      <c r="Z45" s="6" t="s">
        <v>2</v>
      </c>
      <c r="AA45" s="6" t="s">
        <v>2</v>
      </c>
      <c r="AB45" s="6" t="s">
        <v>2</v>
      </c>
      <c r="AC45" s="6" t="s">
        <v>2</v>
      </c>
      <c r="AD45" s="6" t="s">
        <v>2</v>
      </c>
      <c r="AE45" s="6" t="s">
        <v>2</v>
      </c>
      <c r="AF45" s="6" t="s">
        <v>2</v>
      </c>
      <c r="AG45" s="6" t="s">
        <v>2</v>
      </c>
    </row>
    <row r="46" spans="1:33" x14ac:dyDescent="0.25">
      <c r="A46" s="7" t="s">
        <v>164</v>
      </c>
      <c r="B46" s="7"/>
      <c r="C46" s="27">
        <f>SUM(C47:C51)</f>
        <v>22</v>
      </c>
      <c r="D46" s="27">
        <f>SUM(D47:D51)</f>
        <v>25</v>
      </c>
      <c r="E46" s="8">
        <f t="shared" ref="E46:N46" si="18">SUM(E47:E51)</f>
        <v>15</v>
      </c>
      <c r="F46" s="8">
        <f t="shared" si="18"/>
        <v>14</v>
      </c>
      <c r="G46" s="8">
        <f t="shared" si="18"/>
        <v>13</v>
      </c>
      <c r="H46" s="8">
        <f t="shared" si="18"/>
        <v>13</v>
      </c>
      <c r="I46" s="8">
        <f t="shared" si="18"/>
        <v>20</v>
      </c>
      <c r="J46" s="8">
        <f t="shared" si="18"/>
        <v>11</v>
      </c>
      <c r="K46" s="8">
        <f t="shared" si="18"/>
        <v>7</v>
      </c>
      <c r="L46" s="8">
        <f t="shared" si="18"/>
        <v>0</v>
      </c>
      <c r="M46" s="8">
        <f t="shared" si="18"/>
        <v>0</v>
      </c>
      <c r="N46" s="8">
        <f t="shared" si="18"/>
        <v>0</v>
      </c>
      <c r="O46" s="8">
        <f t="shared" ref="O46" si="19">SUM(O47:O49)</f>
        <v>0</v>
      </c>
      <c r="P46" s="8">
        <f t="shared" ref="P46" si="20">SUM(P47:P49)</f>
        <v>0</v>
      </c>
      <c r="Q46" s="8">
        <f t="shared" ref="Q46" si="21">SUM(Q47:Q49)</f>
        <v>0</v>
      </c>
      <c r="R46" s="8">
        <f t="shared" ref="R46" si="22">SUM(R47:R49)</f>
        <v>0</v>
      </c>
      <c r="S46" s="8">
        <f t="shared" ref="S46" si="23">SUM(S47:S49)</f>
        <v>0</v>
      </c>
      <c r="T46" s="8">
        <f t="shared" ref="T46" si="24">SUM(T47:T49)</f>
        <v>0</v>
      </c>
      <c r="U46" s="8">
        <f t="shared" ref="U46" si="25">SUM(U47:U49)</f>
        <v>0</v>
      </c>
      <c r="V46" s="8">
        <f t="shared" ref="V46" si="26">SUM(V47:V49)</f>
        <v>0</v>
      </c>
      <c r="W46" s="8">
        <f t="shared" ref="W46" si="27">SUM(W47:W49)</f>
        <v>0</v>
      </c>
      <c r="X46" s="8">
        <f t="shared" ref="X46" si="28">SUM(X47:X49)</f>
        <v>0</v>
      </c>
      <c r="Y46" s="8">
        <f t="shared" ref="Y46" si="29">SUM(Y47:Y49)</f>
        <v>0</v>
      </c>
      <c r="Z46" s="8">
        <f t="shared" ref="Z46" si="30">SUM(Z47:Z49)</f>
        <v>0</v>
      </c>
      <c r="AA46" s="8">
        <f t="shared" ref="AA46" si="31">SUM(AA47:AA49)</f>
        <v>0</v>
      </c>
      <c r="AB46" s="8">
        <f t="shared" ref="AB46" si="32">SUM(AB47:AB49)</f>
        <v>0</v>
      </c>
      <c r="AC46" s="8">
        <f t="shared" ref="AC46" si="33">SUM(AC47:AC49)</f>
        <v>0</v>
      </c>
      <c r="AD46" s="8">
        <f t="shared" ref="AD46" si="34">SUM(AD47:AD49)</f>
        <v>0</v>
      </c>
      <c r="AE46" s="8">
        <f t="shared" ref="AE46" si="35">SUM(AE47:AE49)</f>
        <v>0</v>
      </c>
      <c r="AF46" s="8">
        <f t="shared" ref="AF46" si="36">SUM(AF47:AF49)</f>
        <v>0</v>
      </c>
      <c r="AG46" s="8">
        <f t="shared" ref="AG46" si="37">SUM(AG47:AG49)</f>
        <v>0</v>
      </c>
    </row>
    <row r="47" spans="1:33" x14ac:dyDescent="0.25">
      <c r="B47" t="s">
        <v>165</v>
      </c>
      <c r="C47">
        <v>22</v>
      </c>
      <c r="D47" s="28">
        <v>14</v>
      </c>
      <c r="E47" s="6">
        <v>7</v>
      </c>
      <c r="F47" s="6">
        <v>10</v>
      </c>
      <c r="G47" s="6">
        <v>8</v>
      </c>
      <c r="H47" s="28">
        <v>8</v>
      </c>
      <c r="I47" s="28" t="s">
        <v>2</v>
      </c>
      <c r="J47" s="6" t="s">
        <v>2</v>
      </c>
      <c r="K47" s="6" t="s">
        <v>2</v>
      </c>
      <c r="L47" s="6" t="s">
        <v>2</v>
      </c>
      <c r="M47" s="6" t="s">
        <v>2</v>
      </c>
      <c r="N47" s="6" t="s">
        <v>2</v>
      </c>
      <c r="O47" s="6" t="s">
        <v>2</v>
      </c>
      <c r="P47" s="6" t="s">
        <v>2</v>
      </c>
      <c r="Q47" s="6" t="s">
        <v>2</v>
      </c>
      <c r="R47" s="6" t="s">
        <v>2</v>
      </c>
      <c r="S47" s="6" t="s">
        <v>2</v>
      </c>
      <c r="T47" s="6" t="s">
        <v>2</v>
      </c>
      <c r="U47" s="6" t="s">
        <v>2</v>
      </c>
      <c r="V47" s="6" t="s">
        <v>2</v>
      </c>
      <c r="W47" s="6" t="s">
        <v>2</v>
      </c>
      <c r="X47" s="6" t="s">
        <v>2</v>
      </c>
      <c r="Y47" s="6" t="s">
        <v>2</v>
      </c>
      <c r="Z47" s="6" t="s">
        <v>2</v>
      </c>
      <c r="AA47" s="6" t="s">
        <v>2</v>
      </c>
      <c r="AB47" s="6" t="s">
        <v>2</v>
      </c>
      <c r="AC47" s="6" t="s">
        <v>2</v>
      </c>
      <c r="AD47" s="6" t="s">
        <v>2</v>
      </c>
      <c r="AE47" s="6" t="s">
        <v>2</v>
      </c>
      <c r="AF47" s="6" t="s">
        <v>2</v>
      </c>
      <c r="AG47" s="6" t="s">
        <v>2</v>
      </c>
    </row>
    <row r="48" spans="1:33" x14ac:dyDescent="0.25">
      <c r="B48" t="s">
        <v>166</v>
      </c>
      <c r="C48" s="28" t="s">
        <v>2</v>
      </c>
      <c r="D48" s="28">
        <v>7</v>
      </c>
      <c r="E48" s="6">
        <v>5</v>
      </c>
      <c r="F48" s="6">
        <v>4</v>
      </c>
      <c r="G48" s="6">
        <v>5</v>
      </c>
      <c r="H48" s="28">
        <v>5</v>
      </c>
      <c r="I48" s="28">
        <v>1</v>
      </c>
      <c r="J48" s="6" t="s">
        <v>2</v>
      </c>
      <c r="K48" s="6" t="s">
        <v>2</v>
      </c>
      <c r="L48" s="6" t="s">
        <v>2</v>
      </c>
      <c r="M48" s="6" t="s">
        <v>2</v>
      </c>
      <c r="N48" s="6" t="s">
        <v>2</v>
      </c>
      <c r="O48" s="6" t="s">
        <v>2</v>
      </c>
      <c r="P48" s="6" t="s">
        <v>2</v>
      </c>
      <c r="Q48" s="6" t="s">
        <v>2</v>
      </c>
      <c r="R48" s="6" t="s">
        <v>2</v>
      </c>
      <c r="S48" s="6" t="s">
        <v>2</v>
      </c>
      <c r="T48" s="6" t="s">
        <v>2</v>
      </c>
      <c r="U48" s="6" t="s">
        <v>2</v>
      </c>
      <c r="V48" s="6" t="s">
        <v>2</v>
      </c>
      <c r="W48" s="6" t="s">
        <v>2</v>
      </c>
      <c r="X48" s="6" t="s">
        <v>2</v>
      </c>
      <c r="Y48" s="6" t="s">
        <v>2</v>
      </c>
      <c r="Z48" s="6" t="s">
        <v>2</v>
      </c>
      <c r="AA48" s="6" t="s">
        <v>2</v>
      </c>
      <c r="AB48" s="6" t="s">
        <v>2</v>
      </c>
      <c r="AC48" s="6" t="s">
        <v>2</v>
      </c>
      <c r="AD48" s="6" t="s">
        <v>2</v>
      </c>
      <c r="AE48" s="6" t="s">
        <v>2</v>
      </c>
      <c r="AF48" s="6" t="s">
        <v>2</v>
      </c>
      <c r="AG48" s="6" t="s">
        <v>2</v>
      </c>
    </row>
    <row r="49" spans="1:33" x14ac:dyDescent="0.25">
      <c r="B49" t="s">
        <v>167</v>
      </c>
      <c r="C49" s="28" t="s">
        <v>2</v>
      </c>
      <c r="D49" s="28">
        <v>4</v>
      </c>
      <c r="E49" s="6">
        <v>3</v>
      </c>
      <c r="F49" s="6">
        <v>0</v>
      </c>
      <c r="G49" s="6" t="s">
        <v>2</v>
      </c>
      <c r="H49" s="28" t="s">
        <v>2</v>
      </c>
      <c r="I49" s="28" t="s">
        <v>2</v>
      </c>
      <c r="J49" s="28" t="s">
        <v>2</v>
      </c>
      <c r="K49" s="28" t="s">
        <v>2</v>
      </c>
      <c r="L49" s="6" t="s">
        <v>2</v>
      </c>
      <c r="M49" s="6" t="s">
        <v>2</v>
      </c>
      <c r="N49" s="6" t="s">
        <v>2</v>
      </c>
      <c r="O49" s="6" t="s">
        <v>2</v>
      </c>
      <c r="P49" s="6" t="s">
        <v>2</v>
      </c>
      <c r="Q49" s="6" t="s">
        <v>2</v>
      </c>
      <c r="R49" s="6" t="s">
        <v>2</v>
      </c>
      <c r="S49" s="6" t="s">
        <v>2</v>
      </c>
      <c r="T49" s="6" t="s">
        <v>2</v>
      </c>
      <c r="U49" s="6" t="s">
        <v>2</v>
      </c>
      <c r="V49" s="6" t="s">
        <v>2</v>
      </c>
      <c r="W49" s="6" t="s">
        <v>2</v>
      </c>
      <c r="X49" s="6" t="s">
        <v>2</v>
      </c>
      <c r="Y49" s="6" t="s">
        <v>2</v>
      </c>
      <c r="Z49" s="6" t="s">
        <v>2</v>
      </c>
      <c r="AA49" s="6" t="s">
        <v>2</v>
      </c>
      <c r="AB49" s="6" t="s">
        <v>2</v>
      </c>
      <c r="AC49" s="6" t="s">
        <v>2</v>
      </c>
      <c r="AD49" s="6" t="s">
        <v>2</v>
      </c>
      <c r="AE49" s="6" t="s">
        <v>2</v>
      </c>
      <c r="AF49" s="6" t="s">
        <v>2</v>
      </c>
      <c r="AG49" s="6" t="s">
        <v>2</v>
      </c>
    </row>
    <row r="50" spans="1:33" x14ac:dyDescent="0.25">
      <c r="B50" t="s">
        <v>178</v>
      </c>
      <c r="C50" s="28" t="s">
        <v>2</v>
      </c>
      <c r="D50" s="28" t="s">
        <v>2</v>
      </c>
      <c r="E50" s="6" t="s">
        <v>2</v>
      </c>
      <c r="F50" s="6" t="s">
        <v>2</v>
      </c>
      <c r="G50" s="6" t="s">
        <v>2</v>
      </c>
      <c r="H50" s="6" t="s">
        <v>2</v>
      </c>
      <c r="I50" s="6">
        <v>11</v>
      </c>
      <c r="J50" s="28">
        <v>5</v>
      </c>
      <c r="K50" s="28">
        <v>1</v>
      </c>
      <c r="L50" s="6" t="s">
        <v>2</v>
      </c>
      <c r="M50" s="6" t="s">
        <v>2</v>
      </c>
      <c r="N50" s="6" t="s">
        <v>2</v>
      </c>
      <c r="O50" s="6" t="s">
        <v>2</v>
      </c>
      <c r="P50" s="6" t="s">
        <v>2</v>
      </c>
      <c r="Q50" s="6" t="s">
        <v>2</v>
      </c>
      <c r="R50" s="6" t="s">
        <v>2</v>
      </c>
      <c r="S50" s="6" t="s">
        <v>2</v>
      </c>
      <c r="T50" s="6" t="s">
        <v>2</v>
      </c>
      <c r="U50" s="6" t="s">
        <v>2</v>
      </c>
      <c r="V50" s="6" t="s">
        <v>2</v>
      </c>
      <c r="W50" s="6" t="s">
        <v>2</v>
      </c>
      <c r="X50" s="6" t="s">
        <v>2</v>
      </c>
      <c r="Y50" s="6" t="s">
        <v>2</v>
      </c>
      <c r="Z50" s="6" t="s">
        <v>2</v>
      </c>
      <c r="AA50" s="6" t="s">
        <v>2</v>
      </c>
      <c r="AB50" s="6" t="s">
        <v>2</v>
      </c>
      <c r="AC50" s="6" t="s">
        <v>2</v>
      </c>
      <c r="AD50" s="6" t="s">
        <v>2</v>
      </c>
      <c r="AE50" s="6" t="s">
        <v>2</v>
      </c>
      <c r="AF50" s="6" t="s">
        <v>2</v>
      </c>
      <c r="AG50" s="6" t="s">
        <v>2</v>
      </c>
    </row>
    <row r="51" spans="1:33" x14ac:dyDescent="0.25">
      <c r="B51" t="s">
        <v>179</v>
      </c>
      <c r="C51" s="28" t="s">
        <v>2</v>
      </c>
      <c r="D51" s="28" t="s">
        <v>2</v>
      </c>
      <c r="E51" s="6" t="s">
        <v>2</v>
      </c>
      <c r="F51" s="6" t="s">
        <v>2</v>
      </c>
      <c r="G51" s="6" t="s">
        <v>2</v>
      </c>
      <c r="H51" s="6" t="s">
        <v>2</v>
      </c>
      <c r="I51" s="6">
        <v>8</v>
      </c>
      <c r="J51" s="28">
        <v>6</v>
      </c>
      <c r="K51" s="28">
        <v>6</v>
      </c>
      <c r="L51" s="6" t="s">
        <v>2</v>
      </c>
      <c r="M51" s="6" t="s">
        <v>2</v>
      </c>
      <c r="N51" s="6" t="s">
        <v>2</v>
      </c>
      <c r="O51" s="6" t="s">
        <v>2</v>
      </c>
      <c r="P51" s="6" t="s">
        <v>2</v>
      </c>
      <c r="Q51" s="6" t="s">
        <v>2</v>
      </c>
      <c r="R51" s="6" t="s">
        <v>2</v>
      </c>
      <c r="S51" s="6" t="s">
        <v>2</v>
      </c>
      <c r="T51" s="6" t="s">
        <v>2</v>
      </c>
      <c r="U51" s="6" t="s">
        <v>2</v>
      </c>
      <c r="V51" s="6" t="s">
        <v>2</v>
      </c>
      <c r="W51" s="6" t="s">
        <v>2</v>
      </c>
      <c r="X51" s="6" t="s">
        <v>2</v>
      </c>
      <c r="Y51" s="6" t="s">
        <v>2</v>
      </c>
      <c r="Z51" s="6" t="s">
        <v>2</v>
      </c>
      <c r="AA51" s="6" t="s">
        <v>2</v>
      </c>
      <c r="AB51" s="6" t="s">
        <v>2</v>
      </c>
      <c r="AC51" s="6" t="s">
        <v>2</v>
      </c>
      <c r="AD51" s="6" t="s">
        <v>2</v>
      </c>
      <c r="AE51" s="6" t="s">
        <v>2</v>
      </c>
      <c r="AF51" s="6" t="s">
        <v>2</v>
      </c>
      <c r="AG51" s="6" t="s">
        <v>2</v>
      </c>
    </row>
    <row r="52" spans="1:33" x14ac:dyDescent="0.25">
      <c r="A52" s="7" t="s">
        <v>31</v>
      </c>
      <c r="B52" s="7"/>
      <c r="C52" s="7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 t="s">
        <v>17</v>
      </c>
      <c r="N52" s="8" t="s">
        <v>17</v>
      </c>
      <c r="O52" s="8" t="s">
        <v>17</v>
      </c>
      <c r="P52" s="8" t="s">
        <v>17</v>
      </c>
      <c r="Q52" s="8" t="s">
        <v>17</v>
      </c>
      <c r="R52" s="8" t="s">
        <v>17</v>
      </c>
      <c r="S52" s="8" t="s">
        <v>17</v>
      </c>
      <c r="T52" s="8">
        <f>SUM(T53:T59)</f>
        <v>47</v>
      </c>
      <c r="U52" s="8">
        <f t="shared" ref="U52:AG52" si="38">SUM(U53:U59)</f>
        <v>58</v>
      </c>
      <c r="V52" s="8">
        <f t="shared" si="38"/>
        <v>63</v>
      </c>
      <c r="W52" s="8">
        <f t="shared" si="38"/>
        <v>60</v>
      </c>
      <c r="X52" s="8">
        <f t="shared" si="38"/>
        <v>52</v>
      </c>
      <c r="Y52" s="8">
        <f t="shared" si="38"/>
        <v>34</v>
      </c>
      <c r="Z52" s="8">
        <f t="shared" si="38"/>
        <v>27</v>
      </c>
      <c r="AA52" s="8">
        <f t="shared" si="38"/>
        <v>19</v>
      </c>
      <c r="AB52" s="8">
        <f t="shared" si="38"/>
        <v>16</v>
      </c>
      <c r="AC52" s="8">
        <f t="shared" si="38"/>
        <v>9</v>
      </c>
      <c r="AD52" s="8">
        <f t="shared" si="38"/>
        <v>50</v>
      </c>
      <c r="AE52" s="8">
        <f t="shared" si="38"/>
        <v>67</v>
      </c>
      <c r="AF52" s="8">
        <f t="shared" si="38"/>
        <v>69</v>
      </c>
      <c r="AG52" s="8">
        <f t="shared" si="38"/>
        <v>87</v>
      </c>
    </row>
    <row r="53" spans="1:33" x14ac:dyDescent="0.25">
      <c r="B53" t="s">
        <v>32</v>
      </c>
      <c r="C53" s="6" t="s">
        <v>2</v>
      </c>
      <c r="D53" s="6" t="s">
        <v>2</v>
      </c>
      <c r="E53" s="6" t="s">
        <v>2</v>
      </c>
      <c r="F53" s="6" t="s">
        <v>2</v>
      </c>
      <c r="G53" s="6" t="s">
        <v>2</v>
      </c>
      <c r="H53" s="6" t="s">
        <v>2</v>
      </c>
      <c r="I53" s="6" t="s">
        <v>2</v>
      </c>
      <c r="J53" s="6" t="s">
        <v>2</v>
      </c>
      <c r="K53" s="6" t="s">
        <v>2</v>
      </c>
      <c r="L53" s="6" t="s">
        <v>2</v>
      </c>
      <c r="M53" s="6" t="s">
        <v>2</v>
      </c>
      <c r="N53" s="6" t="s">
        <v>2</v>
      </c>
      <c r="O53" s="6" t="s">
        <v>2</v>
      </c>
      <c r="P53" s="6" t="s">
        <v>17</v>
      </c>
      <c r="Q53" s="6" t="s">
        <v>17</v>
      </c>
      <c r="R53" s="6" t="s">
        <v>17</v>
      </c>
      <c r="S53" s="6" t="s">
        <v>17</v>
      </c>
      <c r="T53" s="6">
        <v>2</v>
      </c>
      <c r="U53" s="6">
        <v>0</v>
      </c>
      <c r="V53" s="6">
        <v>2</v>
      </c>
      <c r="W53" s="6">
        <v>0</v>
      </c>
      <c r="X53">
        <v>0</v>
      </c>
      <c r="Y53">
        <v>0</v>
      </c>
      <c r="Z53">
        <v>1</v>
      </c>
      <c r="AA53" s="6" t="s">
        <v>2</v>
      </c>
      <c r="AB53" s="6" t="s">
        <v>2</v>
      </c>
      <c r="AC53" s="6" t="s">
        <v>2</v>
      </c>
      <c r="AD53" s="6" t="s">
        <v>2</v>
      </c>
      <c r="AE53" s="6" t="s">
        <v>2</v>
      </c>
      <c r="AF53" s="6" t="s">
        <v>2</v>
      </c>
      <c r="AG53" s="6" t="s">
        <v>2</v>
      </c>
    </row>
    <row r="54" spans="1:33" x14ac:dyDescent="0.25">
      <c r="B54" t="s">
        <v>33</v>
      </c>
      <c r="C54" s="6" t="s">
        <v>2</v>
      </c>
      <c r="D54" s="6" t="s">
        <v>2</v>
      </c>
      <c r="E54" s="6" t="s">
        <v>2</v>
      </c>
      <c r="F54" s="6" t="s">
        <v>2</v>
      </c>
      <c r="G54" s="6" t="s">
        <v>2</v>
      </c>
      <c r="H54" s="6" t="s">
        <v>2</v>
      </c>
      <c r="I54" s="6" t="s">
        <v>2</v>
      </c>
      <c r="J54" s="6" t="s">
        <v>2</v>
      </c>
      <c r="K54" s="6" t="s">
        <v>2</v>
      </c>
      <c r="L54" s="6" t="s">
        <v>2</v>
      </c>
      <c r="M54" s="6" t="s">
        <v>2</v>
      </c>
      <c r="N54" s="6" t="s">
        <v>2</v>
      </c>
      <c r="O54" s="6" t="s">
        <v>2</v>
      </c>
      <c r="P54" s="6" t="s">
        <v>17</v>
      </c>
      <c r="Q54" s="6" t="s">
        <v>17</v>
      </c>
      <c r="R54" s="6" t="s">
        <v>17</v>
      </c>
      <c r="S54" s="6" t="s">
        <v>17</v>
      </c>
      <c r="T54" s="6">
        <v>38</v>
      </c>
      <c r="U54" s="6">
        <v>57</v>
      </c>
      <c r="V54" s="6">
        <v>52</v>
      </c>
      <c r="W54" s="6">
        <v>53</v>
      </c>
      <c r="X54">
        <v>47</v>
      </c>
      <c r="Y54">
        <v>24</v>
      </c>
      <c r="Z54">
        <v>6</v>
      </c>
      <c r="AA54">
        <v>3</v>
      </c>
      <c r="AB54">
        <v>3</v>
      </c>
      <c r="AC54">
        <v>5</v>
      </c>
      <c r="AD54" s="6" t="s">
        <v>2</v>
      </c>
      <c r="AE54" s="6" t="s">
        <v>2</v>
      </c>
      <c r="AF54" s="6" t="s">
        <v>2</v>
      </c>
      <c r="AG54" s="6" t="s">
        <v>2</v>
      </c>
    </row>
    <row r="55" spans="1:33" x14ac:dyDescent="0.25">
      <c r="B55" t="s">
        <v>34</v>
      </c>
      <c r="C55" s="6" t="s">
        <v>2</v>
      </c>
      <c r="D55" s="6" t="s">
        <v>2</v>
      </c>
      <c r="E55" s="6" t="s">
        <v>2</v>
      </c>
      <c r="F55" s="6" t="s">
        <v>2</v>
      </c>
      <c r="G55" s="6" t="s">
        <v>2</v>
      </c>
      <c r="H55" s="6" t="s">
        <v>2</v>
      </c>
      <c r="I55" s="6" t="s">
        <v>2</v>
      </c>
      <c r="J55" s="6" t="s">
        <v>2</v>
      </c>
      <c r="K55" s="6" t="s">
        <v>2</v>
      </c>
      <c r="L55" s="6" t="s">
        <v>2</v>
      </c>
      <c r="M55" s="6" t="s">
        <v>17</v>
      </c>
      <c r="N55" s="6" t="s">
        <v>17</v>
      </c>
      <c r="O55" s="6" t="s">
        <v>17</v>
      </c>
      <c r="P55" s="6" t="s">
        <v>17</v>
      </c>
      <c r="Q55" s="6" t="s">
        <v>17</v>
      </c>
      <c r="R55" s="6" t="s">
        <v>17</v>
      </c>
      <c r="S55" s="6" t="s">
        <v>17</v>
      </c>
      <c r="T55" s="6">
        <v>7</v>
      </c>
      <c r="U55" s="6">
        <v>1</v>
      </c>
      <c r="V55" s="6">
        <v>9</v>
      </c>
      <c r="W55" s="6">
        <v>7</v>
      </c>
      <c r="X55">
        <v>5</v>
      </c>
      <c r="Y55">
        <v>2</v>
      </c>
      <c r="Z55">
        <v>6</v>
      </c>
      <c r="AA55">
        <v>7</v>
      </c>
      <c r="AB55">
        <v>5</v>
      </c>
      <c r="AC55">
        <v>2</v>
      </c>
      <c r="AD55" s="6" t="s">
        <v>2</v>
      </c>
      <c r="AE55" s="6" t="s">
        <v>2</v>
      </c>
      <c r="AF55" s="6" t="s">
        <v>2</v>
      </c>
      <c r="AG55" s="6" t="s">
        <v>2</v>
      </c>
    </row>
    <row r="56" spans="1:33" x14ac:dyDescent="0.25">
      <c r="B56" t="s">
        <v>35</v>
      </c>
      <c r="C56" s="6" t="s">
        <v>2</v>
      </c>
      <c r="D56" s="6" t="s">
        <v>2</v>
      </c>
      <c r="E56" s="6" t="s">
        <v>2</v>
      </c>
      <c r="F56" s="6" t="s">
        <v>2</v>
      </c>
      <c r="G56" s="6" t="s">
        <v>2</v>
      </c>
      <c r="H56" s="6" t="s">
        <v>2</v>
      </c>
      <c r="I56" s="6" t="s">
        <v>2</v>
      </c>
      <c r="J56" s="6" t="s">
        <v>2</v>
      </c>
      <c r="K56" s="6" t="s">
        <v>2</v>
      </c>
      <c r="L56" s="6" t="s">
        <v>2</v>
      </c>
      <c r="M56" s="6" t="s">
        <v>2</v>
      </c>
      <c r="N56" s="6" t="s">
        <v>2</v>
      </c>
      <c r="O56" s="6" t="s">
        <v>2</v>
      </c>
      <c r="P56" s="6" t="s">
        <v>2</v>
      </c>
      <c r="Q56" s="6" t="s">
        <v>2</v>
      </c>
      <c r="R56" s="6" t="s">
        <v>2</v>
      </c>
      <c r="S56" s="6" t="s">
        <v>2</v>
      </c>
      <c r="T56" s="6" t="s">
        <v>2</v>
      </c>
      <c r="U56" s="6" t="s">
        <v>2</v>
      </c>
      <c r="V56" s="6" t="s">
        <v>2</v>
      </c>
      <c r="W56" s="6" t="s">
        <v>2</v>
      </c>
      <c r="X56" s="6" t="s">
        <v>2</v>
      </c>
      <c r="Y56">
        <v>8</v>
      </c>
      <c r="Z56">
        <v>14</v>
      </c>
      <c r="AA56">
        <v>9</v>
      </c>
      <c r="AB56">
        <v>8</v>
      </c>
      <c r="AC56">
        <v>2</v>
      </c>
      <c r="AD56" s="6" t="s">
        <v>2</v>
      </c>
      <c r="AE56" s="6" t="s">
        <v>2</v>
      </c>
      <c r="AF56" s="6" t="s">
        <v>2</v>
      </c>
      <c r="AG56" s="6" t="s">
        <v>2</v>
      </c>
    </row>
    <row r="57" spans="1:33" x14ac:dyDescent="0.25">
      <c r="B57" t="s">
        <v>145</v>
      </c>
      <c r="C57" s="28" t="s">
        <v>2</v>
      </c>
      <c r="D57" s="28" t="s">
        <v>2</v>
      </c>
      <c r="E57" s="28" t="s">
        <v>2</v>
      </c>
      <c r="F57" s="28" t="s">
        <v>2</v>
      </c>
      <c r="G57" s="28" t="s">
        <v>2</v>
      </c>
      <c r="H57" s="28" t="s">
        <v>2</v>
      </c>
      <c r="I57" s="28" t="s">
        <v>2</v>
      </c>
      <c r="J57" s="28" t="s">
        <v>2</v>
      </c>
      <c r="K57" s="28" t="s">
        <v>2</v>
      </c>
      <c r="L57" s="28" t="s">
        <v>2</v>
      </c>
      <c r="M57" s="6" t="s">
        <v>2</v>
      </c>
      <c r="N57" s="6" t="s">
        <v>2</v>
      </c>
      <c r="O57" s="6" t="s">
        <v>2</v>
      </c>
      <c r="P57" s="6" t="s">
        <v>2</v>
      </c>
      <c r="Q57" s="6" t="s">
        <v>2</v>
      </c>
      <c r="R57" s="6" t="s">
        <v>2</v>
      </c>
      <c r="S57" s="6" t="s">
        <v>2</v>
      </c>
      <c r="T57" s="6" t="s">
        <v>2</v>
      </c>
      <c r="U57" s="6" t="s">
        <v>2</v>
      </c>
      <c r="V57" s="6" t="s">
        <v>2</v>
      </c>
      <c r="W57" s="6" t="s">
        <v>2</v>
      </c>
      <c r="X57" s="6" t="s">
        <v>2</v>
      </c>
      <c r="Y57" s="6" t="s">
        <v>2</v>
      </c>
      <c r="Z57" s="6" t="s">
        <v>2</v>
      </c>
      <c r="AA57" s="6" t="s">
        <v>2</v>
      </c>
      <c r="AB57" s="6" t="s">
        <v>2</v>
      </c>
      <c r="AC57" s="6" t="s">
        <v>2</v>
      </c>
      <c r="AD57">
        <v>23</v>
      </c>
      <c r="AE57">
        <v>32</v>
      </c>
      <c r="AF57">
        <v>29</v>
      </c>
      <c r="AG57">
        <v>42</v>
      </c>
    </row>
    <row r="58" spans="1:33" x14ac:dyDescent="0.25">
      <c r="B58" t="s">
        <v>146</v>
      </c>
      <c r="C58" s="28" t="s">
        <v>2</v>
      </c>
      <c r="D58" s="28" t="s">
        <v>2</v>
      </c>
      <c r="E58" s="28" t="s">
        <v>2</v>
      </c>
      <c r="F58" s="28" t="s">
        <v>2</v>
      </c>
      <c r="G58" s="28" t="s">
        <v>2</v>
      </c>
      <c r="H58" s="28" t="s">
        <v>2</v>
      </c>
      <c r="I58" s="28" t="s">
        <v>2</v>
      </c>
      <c r="J58" s="28" t="s">
        <v>2</v>
      </c>
      <c r="K58" s="28" t="s">
        <v>2</v>
      </c>
      <c r="L58" s="28" t="s">
        <v>2</v>
      </c>
      <c r="M58" s="6" t="s">
        <v>2</v>
      </c>
      <c r="N58" s="6" t="s">
        <v>2</v>
      </c>
      <c r="O58" s="6" t="s">
        <v>2</v>
      </c>
      <c r="P58" s="6" t="s">
        <v>2</v>
      </c>
      <c r="Q58" s="6" t="s">
        <v>2</v>
      </c>
      <c r="R58" s="6" t="s">
        <v>2</v>
      </c>
      <c r="S58" s="6" t="s">
        <v>2</v>
      </c>
      <c r="T58" s="6" t="s">
        <v>2</v>
      </c>
      <c r="U58" s="6" t="s">
        <v>2</v>
      </c>
      <c r="V58" s="6" t="s">
        <v>2</v>
      </c>
      <c r="W58" s="6" t="s">
        <v>2</v>
      </c>
      <c r="X58" s="6" t="s">
        <v>2</v>
      </c>
      <c r="Y58" s="6" t="s">
        <v>2</v>
      </c>
      <c r="Z58" s="6" t="s">
        <v>2</v>
      </c>
      <c r="AA58" s="6" t="s">
        <v>2</v>
      </c>
      <c r="AB58" s="6" t="s">
        <v>2</v>
      </c>
      <c r="AC58" s="6" t="s">
        <v>2</v>
      </c>
      <c r="AD58">
        <v>17</v>
      </c>
      <c r="AE58">
        <v>20</v>
      </c>
      <c r="AF58">
        <v>28</v>
      </c>
      <c r="AG58">
        <v>25</v>
      </c>
    </row>
    <row r="59" spans="1:33" x14ac:dyDescent="0.25">
      <c r="B59" t="s">
        <v>125</v>
      </c>
      <c r="C59" s="28" t="s">
        <v>2</v>
      </c>
      <c r="D59" s="28" t="s">
        <v>2</v>
      </c>
      <c r="E59" s="28" t="s">
        <v>2</v>
      </c>
      <c r="F59" s="28" t="s">
        <v>2</v>
      </c>
      <c r="G59" s="28" t="s">
        <v>2</v>
      </c>
      <c r="H59" s="28" t="s">
        <v>2</v>
      </c>
      <c r="I59" s="28" t="s">
        <v>2</v>
      </c>
      <c r="J59" s="28" t="s">
        <v>2</v>
      </c>
      <c r="K59" s="28" t="s">
        <v>2</v>
      </c>
      <c r="L59" s="28" t="s">
        <v>2</v>
      </c>
      <c r="M59" s="6" t="s">
        <v>2</v>
      </c>
      <c r="N59" s="6" t="s">
        <v>2</v>
      </c>
      <c r="O59" s="6" t="s">
        <v>2</v>
      </c>
      <c r="P59" s="6" t="s">
        <v>2</v>
      </c>
      <c r="Q59" s="6" t="s">
        <v>2</v>
      </c>
      <c r="R59" s="6" t="s">
        <v>2</v>
      </c>
      <c r="S59" s="6" t="s">
        <v>2</v>
      </c>
      <c r="T59" s="6" t="s">
        <v>2</v>
      </c>
      <c r="U59" s="6" t="s">
        <v>2</v>
      </c>
      <c r="V59" s="6" t="s">
        <v>2</v>
      </c>
      <c r="W59" s="6" t="s">
        <v>2</v>
      </c>
      <c r="X59" s="6" t="s">
        <v>2</v>
      </c>
      <c r="Y59" s="6" t="s">
        <v>2</v>
      </c>
      <c r="Z59" s="6" t="s">
        <v>2</v>
      </c>
      <c r="AA59" s="6" t="s">
        <v>2</v>
      </c>
      <c r="AB59" s="6" t="s">
        <v>2</v>
      </c>
      <c r="AC59" s="6" t="s">
        <v>2</v>
      </c>
      <c r="AD59">
        <v>10</v>
      </c>
      <c r="AE59">
        <v>15</v>
      </c>
      <c r="AF59">
        <v>12</v>
      </c>
      <c r="AG59">
        <v>20</v>
      </c>
    </row>
    <row r="60" spans="1:33" x14ac:dyDescent="0.25">
      <c r="A60" s="7" t="s">
        <v>127</v>
      </c>
      <c r="B60" s="7"/>
      <c r="C60" s="27">
        <f t="shared" ref="C60:K60" si="39">SUM(C61:C65)</f>
        <v>0</v>
      </c>
      <c r="D60" s="27">
        <f t="shared" si="39"/>
        <v>12</v>
      </c>
      <c r="E60" s="27">
        <f t="shared" si="39"/>
        <v>0</v>
      </c>
      <c r="F60" s="27">
        <f t="shared" si="39"/>
        <v>0</v>
      </c>
      <c r="G60" s="27">
        <f t="shared" si="39"/>
        <v>0</v>
      </c>
      <c r="H60" s="27">
        <f t="shared" si="39"/>
        <v>0</v>
      </c>
      <c r="I60" s="27">
        <f t="shared" si="39"/>
        <v>0</v>
      </c>
      <c r="J60" s="27">
        <f t="shared" si="39"/>
        <v>63</v>
      </c>
      <c r="K60" s="27">
        <f t="shared" si="39"/>
        <v>70</v>
      </c>
      <c r="L60" s="8">
        <f>SUM(L61:L65)</f>
        <v>40</v>
      </c>
      <c r="M60" s="8">
        <f>SUM(M61:M65)</f>
        <v>5</v>
      </c>
      <c r="N60" s="8">
        <f t="shared" ref="N60:AG60" si="40">SUM(N61:N65)</f>
        <v>9</v>
      </c>
      <c r="O60" s="8">
        <f t="shared" si="40"/>
        <v>0</v>
      </c>
      <c r="P60" s="8">
        <f t="shared" si="40"/>
        <v>0</v>
      </c>
      <c r="Q60" s="8">
        <f t="shared" si="40"/>
        <v>0</v>
      </c>
      <c r="R60" s="8">
        <f t="shared" si="40"/>
        <v>0</v>
      </c>
      <c r="S60" s="8">
        <f t="shared" si="40"/>
        <v>0</v>
      </c>
      <c r="T60" s="8">
        <f t="shared" si="40"/>
        <v>0</v>
      </c>
      <c r="U60" s="8">
        <f t="shared" si="40"/>
        <v>0</v>
      </c>
      <c r="V60" s="8">
        <f t="shared" si="40"/>
        <v>0</v>
      </c>
      <c r="W60" s="8">
        <f t="shared" si="40"/>
        <v>0</v>
      </c>
      <c r="X60" s="8">
        <f t="shared" si="40"/>
        <v>0</v>
      </c>
      <c r="Y60" s="8">
        <f t="shared" si="40"/>
        <v>0</v>
      </c>
      <c r="Z60" s="8">
        <f t="shared" si="40"/>
        <v>0</v>
      </c>
      <c r="AA60" s="8">
        <f t="shared" si="40"/>
        <v>0</v>
      </c>
      <c r="AB60" s="8">
        <f t="shared" si="40"/>
        <v>0</v>
      </c>
      <c r="AC60" s="8">
        <f t="shared" si="40"/>
        <v>0</v>
      </c>
      <c r="AD60" s="8">
        <f t="shared" si="40"/>
        <v>0</v>
      </c>
      <c r="AE60" s="8">
        <f t="shared" si="40"/>
        <v>0</v>
      </c>
      <c r="AF60" s="8">
        <f t="shared" si="40"/>
        <v>0</v>
      </c>
      <c r="AG60" s="8">
        <f t="shared" si="40"/>
        <v>0</v>
      </c>
    </row>
    <row r="61" spans="1:33" x14ac:dyDescent="0.25">
      <c r="B61" t="s">
        <v>128</v>
      </c>
      <c r="C61" s="28" t="s">
        <v>17</v>
      </c>
      <c r="D61" s="18">
        <v>1</v>
      </c>
      <c r="E61" s="28" t="s">
        <v>17</v>
      </c>
      <c r="F61" s="28" t="s">
        <v>17</v>
      </c>
      <c r="G61" s="28" t="s">
        <v>17</v>
      </c>
      <c r="H61" s="28" t="s">
        <v>17</v>
      </c>
      <c r="I61" s="28" t="s">
        <v>17</v>
      </c>
      <c r="J61" s="28">
        <v>2</v>
      </c>
      <c r="K61" s="28">
        <v>3</v>
      </c>
      <c r="L61">
        <v>2</v>
      </c>
      <c r="M61" s="6">
        <v>0</v>
      </c>
      <c r="N61" s="6">
        <v>1</v>
      </c>
      <c r="O61" s="6" t="s">
        <v>2</v>
      </c>
      <c r="P61" s="6" t="s">
        <v>2</v>
      </c>
      <c r="Q61" s="6" t="s">
        <v>2</v>
      </c>
      <c r="R61" s="6" t="s">
        <v>2</v>
      </c>
      <c r="S61" s="6" t="s">
        <v>2</v>
      </c>
      <c r="T61" s="6" t="s">
        <v>2</v>
      </c>
      <c r="U61" s="6" t="s">
        <v>2</v>
      </c>
      <c r="V61" s="6" t="s">
        <v>2</v>
      </c>
      <c r="W61" s="6" t="s">
        <v>2</v>
      </c>
      <c r="X61" s="6" t="s">
        <v>2</v>
      </c>
      <c r="Y61" s="6" t="s">
        <v>2</v>
      </c>
      <c r="Z61" s="6" t="s">
        <v>2</v>
      </c>
      <c r="AA61" s="6" t="s">
        <v>2</v>
      </c>
      <c r="AB61" s="6" t="s">
        <v>2</v>
      </c>
      <c r="AC61" s="6" t="s">
        <v>2</v>
      </c>
      <c r="AD61" s="6" t="s">
        <v>2</v>
      </c>
      <c r="AE61" s="6" t="s">
        <v>2</v>
      </c>
      <c r="AF61" s="6" t="s">
        <v>2</v>
      </c>
      <c r="AG61" s="6" t="s">
        <v>2</v>
      </c>
    </row>
    <row r="62" spans="1:33" x14ac:dyDescent="0.25">
      <c r="B62" t="s">
        <v>129</v>
      </c>
      <c r="C62" s="28" t="s">
        <v>17</v>
      </c>
      <c r="D62" s="18">
        <v>2</v>
      </c>
      <c r="E62" s="28" t="s">
        <v>17</v>
      </c>
      <c r="F62" s="28" t="s">
        <v>17</v>
      </c>
      <c r="G62" s="28" t="s">
        <v>17</v>
      </c>
      <c r="H62" s="28" t="s">
        <v>17</v>
      </c>
      <c r="I62" s="28" t="s">
        <v>17</v>
      </c>
      <c r="J62" s="28">
        <v>8</v>
      </c>
      <c r="K62" s="28">
        <v>7</v>
      </c>
      <c r="L62">
        <v>7</v>
      </c>
      <c r="M62" s="6">
        <v>3</v>
      </c>
      <c r="N62" s="6">
        <v>4</v>
      </c>
      <c r="O62" s="6" t="s">
        <v>2</v>
      </c>
      <c r="P62" s="6" t="s">
        <v>2</v>
      </c>
      <c r="Q62" s="6" t="s">
        <v>2</v>
      </c>
      <c r="R62" s="6" t="s">
        <v>2</v>
      </c>
      <c r="S62" s="6" t="s">
        <v>2</v>
      </c>
      <c r="T62" s="6" t="s">
        <v>2</v>
      </c>
      <c r="U62" s="6" t="s">
        <v>2</v>
      </c>
      <c r="V62" s="6" t="s">
        <v>2</v>
      </c>
      <c r="W62" s="6" t="s">
        <v>2</v>
      </c>
      <c r="X62" s="6" t="s">
        <v>2</v>
      </c>
      <c r="Y62" s="6" t="s">
        <v>2</v>
      </c>
      <c r="Z62" s="6" t="s">
        <v>2</v>
      </c>
      <c r="AA62" s="6" t="s">
        <v>2</v>
      </c>
      <c r="AB62" s="6" t="s">
        <v>2</v>
      </c>
      <c r="AC62" s="6" t="s">
        <v>2</v>
      </c>
      <c r="AD62" s="6" t="s">
        <v>2</v>
      </c>
      <c r="AE62" s="6" t="s">
        <v>2</v>
      </c>
      <c r="AF62" s="6" t="s">
        <v>2</v>
      </c>
      <c r="AG62" s="6" t="s">
        <v>2</v>
      </c>
    </row>
    <row r="63" spans="1:33" x14ac:dyDescent="0.25">
      <c r="B63" t="s">
        <v>130</v>
      </c>
      <c r="C63" s="28" t="s">
        <v>17</v>
      </c>
      <c r="D63" s="18">
        <v>8</v>
      </c>
      <c r="E63" s="28" t="s">
        <v>17</v>
      </c>
      <c r="F63" s="28" t="s">
        <v>17</v>
      </c>
      <c r="G63" s="28" t="s">
        <v>17</v>
      </c>
      <c r="H63" s="28" t="s">
        <v>17</v>
      </c>
      <c r="I63" s="28" t="s">
        <v>17</v>
      </c>
      <c r="J63" s="28">
        <v>33</v>
      </c>
      <c r="K63" s="28">
        <v>44</v>
      </c>
      <c r="L63">
        <v>19</v>
      </c>
      <c r="M63" s="6">
        <v>0</v>
      </c>
      <c r="N63" s="6">
        <v>1</v>
      </c>
      <c r="O63" s="6" t="s">
        <v>2</v>
      </c>
      <c r="P63" s="6" t="s">
        <v>2</v>
      </c>
      <c r="Q63" s="6" t="s">
        <v>2</v>
      </c>
      <c r="R63" s="6" t="s">
        <v>2</v>
      </c>
      <c r="S63" s="6" t="s">
        <v>2</v>
      </c>
      <c r="T63" s="6" t="s">
        <v>2</v>
      </c>
      <c r="U63" s="6" t="s">
        <v>2</v>
      </c>
      <c r="V63" s="6" t="s">
        <v>2</v>
      </c>
      <c r="W63" s="6" t="s">
        <v>2</v>
      </c>
      <c r="X63" s="6" t="s">
        <v>2</v>
      </c>
      <c r="Y63" s="6" t="s">
        <v>2</v>
      </c>
      <c r="Z63" s="6" t="s">
        <v>2</v>
      </c>
      <c r="AA63" s="6" t="s">
        <v>2</v>
      </c>
      <c r="AB63" s="6" t="s">
        <v>2</v>
      </c>
      <c r="AC63" s="6" t="s">
        <v>2</v>
      </c>
      <c r="AD63" s="6" t="s">
        <v>2</v>
      </c>
      <c r="AE63" s="6" t="s">
        <v>2</v>
      </c>
      <c r="AF63" s="6" t="s">
        <v>2</v>
      </c>
      <c r="AG63" s="6" t="s">
        <v>2</v>
      </c>
    </row>
    <row r="64" spans="1:33" x14ac:dyDescent="0.25">
      <c r="B64" t="s">
        <v>131</v>
      </c>
      <c r="C64" s="28" t="s">
        <v>17</v>
      </c>
      <c r="D64" s="18">
        <v>0</v>
      </c>
      <c r="E64" s="28" t="s">
        <v>17</v>
      </c>
      <c r="F64" s="28" t="s">
        <v>17</v>
      </c>
      <c r="G64" s="28" t="s">
        <v>17</v>
      </c>
      <c r="H64" s="28" t="s">
        <v>17</v>
      </c>
      <c r="I64" s="28" t="s">
        <v>17</v>
      </c>
      <c r="J64" s="28">
        <v>12</v>
      </c>
      <c r="K64" s="28">
        <v>14</v>
      </c>
      <c r="L64">
        <v>9</v>
      </c>
      <c r="M64" s="6">
        <v>2</v>
      </c>
      <c r="N64" s="6">
        <v>3</v>
      </c>
      <c r="O64" s="6" t="s">
        <v>2</v>
      </c>
      <c r="P64" s="6" t="s">
        <v>2</v>
      </c>
      <c r="Q64" s="6" t="s">
        <v>2</v>
      </c>
      <c r="R64" s="6" t="s">
        <v>2</v>
      </c>
      <c r="S64" s="6" t="s">
        <v>2</v>
      </c>
      <c r="T64" s="6" t="s">
        <v>2</v>
      </c>
      <c r="U64" s="6" t="s">
        <v>2</v>
      </c>
      <c r="V64" s="6" t="s">
        <v>2</v>
      </c>
      <c r="W64" s="6" t="s">
        <v>2</v>
      </c>
      <c r="X64" s="6" t="s">
        <v>2</v>
      </c>
      <c r="Y64" s="6" t="s">
        <v>2</v>
      </c>
      <c r="Z64" s="6" t="s">
        <v>2</v>
      </c>
      <c r="AA64" s="6" t="s">
        <v>2</v>
      </c>
      <c r="AB64" s="6" t="s">
        <v>2</v>
      </c>
      <c r="AC64" s="6" t="s">
        <v>2</v>
      </c>
      <c r="AD64" s="6" t="s">
        <v>2</v>
      </c>
      <c r="AE64" s="6" t="s">
        <v>2</v>
      </c>
      <c r="AF64" s="6" t="s">
        <v>2</v>
      </c>
      <c r="AG64" s="6" t="s">
        <v>2</v>
      </c>
    </row>
    <row r="65" spans="1:33" x14ac:dyDescent="0.25">
      <c r="B65" t="s">
        <v>132</v>
      </c>
      <c r="C65" s="28" t="s">
        <v>17</v>
      </c>
      <c r="D65" s="18">
        <v>1</v>
      </c>
      <c r="E65" s="28" t="s">
        <v>17</v>
      </c>
      <c r="F65" s="28" t="s">
        <v>17</v>
      </c>
      <c r="G65" s="28" t="s">
        <v>17</v>
      </c>
      <c r="H65" s="28" t="s">
        <v>17</v>
      </c>
      <c r="I65" s="28" t="s">
        <v>17</v>
      </c>
      <c r="J65" s="28">
        <v>8</v>
      </c>
      <c r="K65" s="28">
        <v>2</v>
      </c>
      <c r="L65">
        <v>3</v>
      </c>
      <c r="M65" s="6">
        <v>0</v>
      </c>
      <c r="N65" s="6">
        <v>0</v>
      </c>
      <c r="O65" s="6" t="s">
        <v>2</v>
      </c>
      <c r="P65" s="6" t="s">
        <v>2</v>
      </c>
      <c r="Q65" s="6" t="s">
        <v>2</v>
      </c>
      <c r="R65" s="6" t="s">
        <v>2</v>
      </c>
      <c r="S65" s="6" t="s">
        <v>2</v>
      </c>
      <c r="T65" s="6" t="s">
        <v>2</v>
      </c>
      <c r="U65" s="6" t="s">
        <v>2</v>
      </c>
      <c r="V65" s="6" t="s">
        <v>2</v>
      </c>
      <c r="W65" s="6" t="s">
        <v>2</v>
      </c>
      <c r="X65" s="6" t="s">
        <v>2</v>
      </c>
      <c r="Y65" s="6" t="s">
        <v>2</v>
      </c>
      <c r="Z65" s="6" t="s">
        <v>2</v>
      </c>
      <c r="AA65" s="6" t="s">
        <v>2</v>
      </c>
      <c r="AB65" s="6" t="s">
        <v>2</v>
      </c>
      <c r="AC65" s="6" t="s">
        <v>2</v>
      </c>
      <c r="AD65" s="6" t="s">
        <v>2</v>
      </c>
      <c r="AE65" s="6" t="s">
        <v>2</v>
      </c>
      <c r="AF65" s="6" t="s">
        <v>2</v>
      </c>
      <c r="AG65" s="6" t="s">
        <v>2</v>
      </c>
    </row>
    <row r="66" spans="1:33" x14ac:dyDescent="0.25">
      <c r="A66" s="7" t="s">
        <v>36</v>
      </c>
      <c r="B66" s="7"/>
      <c r="C66" s="7">
        <f t="shared" ref="C66:J66" si="41">SUM(C67:C72)</f>
        <v>0</v>
      </c>
      <c r="D66" s="7">
        <f t="shared" si="41"/>
        <v>0</v>
      </c>
      <c r="E66" s="7">
        <f t="shared" si="41"/>
        <v>142</v>
      </c>
      <c r="F66" s="7">
        <f t="shared" si="41"/>
        <v>88</v>
      </c>
      <c r="G66" s="7">
        <f t="shared" si="41"/>
        <v>0</v>
      </c>
      <c r="H66" s="7">
        <f t="shared" si="41"/>
        <v>0</v>
      </c>
      <c r="I66" s="7">
        <f t="shared" si="41"/>
        <v>0</v>
      </c>
      <c r="J66" s="7">
        <f t="shared" si="41"/>
        <v>0</v>
      </c>
      <c r="K66" s="7">
        <f>SUM(K67:K72)</f>
        <v>0</v>
      </c>
      <c r="L66" s="8">
        <f t="shared" ref="L66:AC66" si="42">SUM(L67:L72)</f>
        <v>228</v>
      </c>
      <c r="M66" s="8">
        <f t="shared" si="42"/>
        <v>261</v>
      </c>
      <c r="N66" s="8">
        <f t="shared" si="42"/>
        <v>329</v>
      </c>
      <c r="O66" s="8">
        <f t="shared" si="42"/>
        <v>438</v>
      </c>
      <c r="P66" s="8">
        <f t="shared" si="42"/>
        <v>471</v>
      </c>
      <c r="Q66" s="8">
        <f t="shared" si="42"/>
        <v>308</v>
      </c>
      <c r="R66" s="8">
        <f t="shared" si="42"/>
        <v>163</v>
      </c>
      <c r="S66" s="8">
        <f t="shared" si="42"/>
        <v>130</v>
      </c>
      <c r="T66" s="8">
        <f t="shared" si="42"/>
        <v>185</v>
      </c>
      <c r="U66" s="8">
        <f t="shared" si="42"/>
        <v>156</v>
      </c>
      <c r="V66" s="8">
        <f t="shared" si="42"/>
        <v>139</v>
      </c>
      <c r="W66" s="8">
        <f t="shared" si="42"/>
        <v>202</v>
      </c>
      <c r="X66" s="8">
        <f t="shared" si="42"/>
        <v>144</v>
      </c>
      <c r="Y66" s="8">
        <f t="shared" si="42"/>
        <v>132</v>
      </c>
      <c r="Z66" s="8">
        <f t="shared" si="42"/>
        <v>137</v>
      </c>
      <c r="AA66" s="8">
        <f t="shared" si="42"/>
        <v>134</v>
      </c>
      <c r="AB66" s="8">
        <f t="shared" si="42"/>
        <v>233</v>
      </c>
      <c r="AC66" s="8">
        <f t="shared" si="42"/>
        <v>239</v>
      </c>
      <c r="AD66" s="8">
        <f>SUM(AD67:AD72)</f>
        <v>240</v>
      </c>
      <c r="AE66" s="8">
        <f>SUM(AE67:AE72)</f>
        <v>239</v>
      </c>
      <c r="AF66" s="8">
        <f>SUM(AF67:AF72)</f>
        <v>273</v>
      </c>
      <c r="AG66" s="8">
        <f>SUM(AG67:AG72)</f>
        <v>252</v>
      </c>
    </row>
    <row r="67" spans="1:33" x14ac:dyDescent="0.25">
      <c r="A67" s="9"/>
      <c r="B67" t="s">
        <v>37</v>
      </c>
      <c r="C67" s="28" t="s">
        <v>2</v>
      </c>
      <c r="D67" s="28" t="s">
        <v>2</v>
      </c>
      <c r="E67" s="28" t="s">
        <v>2</v>
      </c>
      <c r="F67" s="28" t="s">
        <v>2</v>
      </c>
      <c r="G67" s="28" t="s">
        <v>2</v>
      </c>
      <c r="H67" s="28" t="s">
        <v>2</v>
      </c>
      <c r="I67" s="28" t="s">
        <v>2</v>
      </c>
      <c r="J67" s="28" t="s">
        <v>2</v>
      </c>
      <c r="K67" s="28" t="s">
        <v>2</v>
      </c>
      <c r="L67" s="28" t="s">
        <v>2</v>
      </c>
      <c r="M67" s="6" t="s">
        <v>2</v>
      </c>
      <c r="N67" s="6" t="s">
        <v>2</v>
      </c>
      <c r="O67" s="6" t="s">
        <v>2</v>
      </c>
      <c r="P67" s="6" t="s">
        <v>2</v>
      </c>
      <c r="Q67" s="6" t="s">
        <v>2</v>
      </c>
      <c r="R67" s="6">
        <v>13</v>
      </c>
      <c r="S67" s="6">
        <v>10</v>
      </c>
      <c r="T67" s="6">
        <v>3</v>
      </c>
      <c r="U67" s="6">
        <v>3</v>
      </c>
      <c r="V67" s="6">
        <v>1</v>
      </c>
      <c r="W67">
        <v>0</v>
      </c>
      <c r="X67">
        <v>1</v>
      </c>
      <c r="Y67" s="6" t="s">
        <v>2</v>
      </c>
      <c r="Z67" s="6" t="s">
        <v>2</v>
      </c>
      <c r="AA67" s="6" t="s">
        <v>2</v>
      </c>
      <c r="AB67" s="6" t="s">
        <v>2</v>
      </c>
      <c r="AC67" s="6" t="s">
        <v>2</v>
      </c>
      <c r="AD67" s="6" t="s">
        <v>2</v>
      </c>
      <c r="AE67" s="6" t="s">
        <v>2</v>
      </c>
      <c r="AF67" s="6" t="s">
        <v>2</v>
      </c>
      <c r="AG67" s="6" t="s">
        <v>2</v>
      </c>
    </row>
    <row r="68" spans="1:33" x14ac:dyDescent="0.25">
      <c r="B68" t="s">
        <v>38</v>
      </c>
      <c r="C68" s="28" t="s">
        <v>17</v>
      </c>
      <c r="D68" s="28" t="s">
        <v>17</v>
      </c>
      <c r="E68" s="28">
        <v>142</v>
      </c>
      <c r="F68" s="28">
        <v>88</v>
      </c>
      <c r="G68" s="28" t="s">
        <v>17</v>
      </c>
      <c r="H68" s="28" t="s">
        <v>17</v>
      </c>
      <c r="I68" s="28" t="s">
        <v>17</v>
      </c>
      <c r="J68" s="28" t="s">
        <v>17</v>
      </c>
      <c r="K68" s="28" t="s">
        <v>17</v>
      </c>
      <c r="L68" s="18">
        <v>75</v>
      </c>
      <c r="M68">
        <v>58</v>
      </c>
      <c r="N68">
        <v>54</v>
      </c>
      <c r="O68" s="6">
        <v>55</v>
      </c>
      <c r="P68" s="6">
        <v>58</v>
      </c>
      <c r="Q68" s="6">
        <v>69</v>
      </c>
      <c r="R68" s="6">
        <v>14</v>
      </c>
      <c r="S68" s="6">
        <v>31</v>
      </c>
      <c r="T68" s="6">
        <f>6+34</f>
        <v>40</v>
      </c>
      <c r="U68" s="6">
        <f>9+23</f>
        <v>32</v>
      </c>
      <c r="V68" s="6">
        <f>0+14</f>
        <v>14</v>
      </c>
      <c r="W68">
        <v>16</v>
      </c>
      <c r="X68">
        <v>22</v>
      </c>
      <c r="Y68">
        <v>20</v>
      </c>
      <c r="Z68">
        <v>8</v>
      </c>
      <c r="AA68">
        <v>3</v>
      </c>
      <c r="AB68">
        <v>0</v>
      </c>
      <c r="AC68">
        <v>8</v>
      </c>
      <c r="AD68">
        <v>23</v>
      </c>
      <c r="AE68">
        <v>16</v>
      </c>
      <c r="AF68">
        <v>15</v>
      </c>
      <c r="AG68">
        <v>14</v>
      </c>
    </row>
    <row r="69" spans="1:33" x14ac:dyDescent="0.25">
      <c r="B69" t="s">
        <v>39</v>
      </c>
      <c r="C69" s="28" t="s">
        <v>2</v>
      </c>
      <c r="D69" s="28" t="s">
        <v>2</v>
      </c>
      <c r="E69" s="28" t="s">
        <v>2</v>
      </c>
      <c r="F69" s="28" t="s">
        <v>17</v>
      </c>
      <c r="G69" s="28" t="s">
        <v>17</v>
      </c>
      <c r="H69" s="28" t="s">
        <v>17</v>
      </c>
      <c r="I69" s="28" t="s">
        <v>17</v>
      </c>
      <c r="J69" s="28" t="s">
        <v>17</v>
      </c>
      <c r="K69" s="28" t="s">
        <v>17</v>
      </c>
      <c r="L69" s="18">
        <v>153</v>
      </c>
      <c r="M69">
        <v>203</v>
      </c>
      <c r="N69">
        <v>207</v>
      </c>
      <c r="O69" s="6">
        <v>220</v>
      </c>
      <c r="P69" s="6">
        <v>232</v>
      </c>
      <c r="Q69" s="6">
        <v>154</v>
      </c>
      <c r="R69" s="6">
        <v>98</v>
      </c>
      <c r="S69" s="6">
        <v>57</v>
      </c>
      <c r="T69" s="6">
        <v>72</v>
      </c>
      <c r="U69" s="6">
        <v>93</v>
      </c>
      <c r="V69" s="6">
        <v>102</v>
      </c>
      <c r="W69">
        <v>136</v>
      </c>
      <c r="X69">
        <v>75</v>
      </c>
      <c r="Y69">
        <v>48</v>
      </c>
      <c r="Z69">
        <v>60</v>
      </c>
      <c r="AA69">
        <v>45</v>
      </c>
      <c r="AB69">
        <v>126</v>
      </c>
      <c r="AC69">
        <v>143</v>
      </c>
      <c r="AD69">
        <v>122</v>
      </c>
      <c r="AE69">
        <v>109</v>
      </c>
      <c r="AF69">
        <v>119</v>
      </c>
      <c r="AG69">
        <v>95</v>
      </c>
    </row>
    <row r="70" spans="1:33" x14ac:dyDescent="0.25">
      <c r="B70" t="s">
        <v>40</v>
      </c>
      <c r="C70" s="28" t="s">
        <v>2</v>
      </c>
      <c r="D70" s="28" t="s">
        <v>2</v>
      </c>
      <c r="E70" s="28" t="s">
        <v>2</v>
      </c>
      <c r="F70" s="28" t="s">
        <v>2</v>
      </c>
      <c r="G70" s="28" t="s">
        <v>2</v>
      </c>
      <c r="H70" s="28" t="s">
        <v>2</v>
      </c>
      <c r="I70" s="28" t="s">
        <v>2</v>
      </c>
      <c r="J70" s="28" t="s">
        <v>2</v>
      </c>
      <c r="K70" s="28" t="s">
        <v>2</v>
      </c>
      <c r="L70" s="28" t="s">
        <v>2</v>
      </c>
      <c r="M70" s="6" t="s">
        <v>2</v>
      </c>
      <c r="N70">
        <v>68</v>
      </c>
      <c r="O70" s="6">
        <v>163</v>
      </c>
      <c r="P70" s="6">
        <v>181</v>
      </c>
      <c r="Q70" s="6">
        <v>85</v>
      </c>
      <c r="R70" s="6">
        <v>38</v>
      </c>
      <c r="S70" s="6">
        <v>32</v>
      </c>
      <c r="T70" s="6">
        <v>70</v>
      </c>
      <c r="U70" s="6">
        <v>28</v>
      </c>
      <c r="V70" s="6">
        <v>22</v>
      </c>
      <c r="W70">
        <v>50</v>
      </c>
      <c r="X70">
        <v>44</v>
      </c>
      <c r="Y70">
        <v>34</v>
      </c>
      <c r="Z70">
        <v>36</v>
      </c>
      <c r="AA70">
        <v>50</v>
      </c>
      <c r="AB70">
        <v>77</v>
      </c>
      <c r="AC70">
        <v>62</v>
      </c>
      <c r="AD70">
        <v>55</v>
      </c>
      <c r="AE70">
        <v>45</v>
      </c>
      <c r="AF70">
        <v>54</v>
      </c>
      <c r="AG70">
        <v>53</v>
      </c>
    </row>
    <row r="71" spans="1:33" x14ac:dyDescent="0.25">
      <c r="B71" t="s">
        <v>126</v>
      </c>
      <c r="C71" s="6" t="s">
        <v>2</v>
      </c>
      <c r="D71" s="6" t="s">
        <v>2</v>
      </c>
      <c r="E71" s="6" t="s">
        <v>2</v>
      </c>
      <c r="F71" s="6" t="s">
        <v>2</v>
      </c>
      <c r="G71" s="6" t="s">
        <v>2</v>
      </c>
      <c r="H71" s="6" t="s">
        <v>2</v>
      </c>
      <c r="I71" s="6" t="s">
        <v>2</v>
      </c>
      <c r="J71" s="6" t="s">
        <v>2</v>
      </c>
      <c r="K71" s="6" t="s">
        <v>2</v>
      </c>
      <c r="L71" s="6" t="s">
        <v>2</v>
      </c>
      <c r="M71" s="6" t="s">
        <v>2</v>
      </c>
      <c r="N71" s="6" t="s">
        <v>2</v>
      </c>
      <c r="O71" s="6" t="s">
        <v>2</v>
      </c>
      <c r="P71" s="6" t="s">
        <v>2</v>
      </c>
      <c r="Q71" s="6" t="s">
        <v>2</v>
      </c>
      <c r="R71" s="6" t="s">
        <v>2</v>
      </c>
      <c r="S71" s="6" t="s">
        <v>2</v>
      </c>
      <c r="T71" s="6" t="s">
        <v>2</v>
      </c>
      <c r="U71" s="6" t="s">
        <v>2</v>
      </c>
      <c r="V71" s="6" t="s">
        <v>2</v>
      </c>
      <c r="W71" s="6" t="s">
        <v>2</v>
      </c>
      <c r="X71" s="6" t="s">
        <v>2</v>
      </c>
      <c r="Y71" s="6" t="s">
        <v>2</v>
      </c>
      <c r="Z71" s="6" t="s">
        <v>2</v>
      </c>
      <c r="AA71" s="6" t="s">
        <v>2</v>
      </c>
      <c r="AB71" s="6" t="s">
        <v>2</v>
      </c>
      <c r="AC71" s="6" t="s">
        <v>2</v>
      </c>
      <c r="AD71">
        <v>7</v>
      </c>
      <c r="AE71">
        <v>16</v>
      </c>
      <c r="AF71">
        <v>19</v>
      </c>
      <c r="AG71">
        <v>26</v>
      </c>
    </row>
    <row r="72" spans="1:33" x14ac:dyDescent="0.25">
      <c r="B72" t="s">
        <v>41</v>
      </c>
      <c r="C72" s="6" t="s">
        <v>2</v>
      </c>
      <c r="D72" s="6" t="s">
        <v>2</v>
      </c>
      <c r="E72" s="6" t="s">
        <v>2</v>
      </c>
      <c r="F72" s="6" t="s">
        <v>2</v>
      </c>
      <c r="G72" s="6" t="s">
        <v>2</v>
      </c>
      <c r="H72" s="6" t="s">
        <v>2</v>
      </c>
      <c r="I72" s="6" t="s">
        <v>2</v>
      </c>
      <c r="J72" s="6" t="s">
        <v>2</v>
      </c>
      <c r="K72" s="6" t="s">
        <v>2</v>
      </c>
      <c r="L72" s="6" t="s">
        <v>2</v>
      </c>
      <c r="M72" s="6" t="s">
        <v>2</v>
      </c>
      <c r="N72" s="6" t="s">
        <v>2</v>
      </c>
      <c r="O72" s="6" t="s">
        <v>2</v>
      </c>
      <c r="P72" s="6" t="s">
        <v>2</v>
      </c>
      <c r="Q72" s="6" t="s">
        <v>2</v>
      </c>
      <c r="R72" s="6" t="s">
        <v>2</v>
      </c>
      <c r="S72" s="6" t="s">
        <v>2</v>
      </c>
      <c r="T72" s="6" t="s">
        <v>2</v>
      </c>
      <c r="U72" s="6" t="s">
        <v>2</v>
      </c>
      <c r="V72" s="6" t="s">
        <v>2</v>
      </c>
      <c r="W72" s="6" t="s">
        <v>2</v>
      </c>
      <c r="X72">
        <v>2</v>
      </c>
      <c r="Y72">
        <v>30</v>
      </c>
      <c r="Z72">
        <v>33</v>
      </c>
      <c r="AA72">
        <v>36</v>
      </c>
      <c r="AB72">
        <v>30</v>
      </c>
      <c r="AC72">
        <v>26</v>
      </c>
      <c r="AD72">
        <v>33</v>
      </c>
      <c r="AE72">
        <v>53</v>
      </c>
      <c r="AF72">
        <v>66</v>
      </c>
      <c r="AG72">
        <v>64</v>
      </c>
    </row>
    <row r="73" spans="1:33" x14ac:dyDescent="0.25">
      <c r="A73" s="7" t="s">
        <v>42</v>
      </c>
      <c r="B73" s="7"/>
      <c r="C73" s="8">
        <f t="shared" ref="C73:K73" si="43">SUM(C74)</f>
        <v>0</v>
      </c>
      <c r="D73" s="8">
        <f t="shared" si="43"/>
        <v>0</v>
      </c>
      <c r="E73" s="8">
        <f t="shared" si="43"/>
        <v>0</v>
      </c>
      <c r="F73" s="8">
        <f t="shared" si="43"/>
        <v>0</v>
      </c>
      <c r="G73" s="8">
        <f t="shared" si="43"/>
        <v>0</v>
      </c>
      <c r="H73" s="8">
        <f t="shared" si="43"/>
        <v>0</v>
      </c>
      <c r="I73" s="8">
        <f t="shared" si="43"/>
        <v>0</v>
      </c>
      <c r="J73" s="8">
        <f t="shared" si="43"/>
        <v>0</v>
      </c>
      <c r="K73" s="8">
        <f t="shared" si="43"/>
        <v>0</v>
      </c>
      <c r="L73" s="8">
        <f t="shared" ref="L73:S73" si="44">SUM(L74)</f>
        <v>0</v>
      </c>
      <c r="M73" s="8">
        <f t="shared" si="44"/>
        <v>0</v>
      </c>
      <c r="N73" s="8">
        <f t="shared" si="44"/>
        <v>2</v>
      </c>
      <c r="O73" s="8">
        <f t="shared" si="44"/>
        <v>29</v>
      </c>
      <c r="P73" s="8">
        <f t="shared" si="44"/>
        <v>38</v>
      </c>
      <c r="Q73" s="8">
        <f t="shared" si="44"/>
        <v>33</v>
      </c>
      <c r="R73" s="8">
        <f t="shared" si="44"/>
        <v>13</v>
      </c>
      <c r="S73" s="8">
        <f t="shared" si="44"/>
        <v>14</v>
      </c>
      <c r="T73" s="8">
        <f t="shared" ref="T73:AG73" si="45">SUM(T74)</f>
        <v>3</v>
      </c>
      <c r="U73" s="8">
        <f t="shared" si="45"/>
        <v>0</v>
      </c>
      <c r="V73" s="8">
        <f t="shared" si="45"/>
        <v>0</v>
      </c>
      <c r="W73" s="8">
        <f t="shared" si="45"/>
        <v>0</v>
      </c>
      <c r="X73" s="8">
        <f t="shared" si="45"/>
        <v>0</v>
      </c>
      <c r="Y73" s="8">
        <f t="shared" si="45"/>
        <v>0</v>
      </c>
      <c r="Z73" s="8">
        <f t="shared" si="45"/>
        <v>0</v>
      </c>
      <c r="AA73" s="8">
        <f t="shared" si="45"/>
        <v>0</v>
      </c>
      <c r="AB73" s="8">
        <f t="shared" si="45"/>
        <v>0</v>
      </c>
      <c r="AC73" s="8">
        <f t="shared" si="45"/>
        <v>0</v>
      </c>
      <c r="AD73" s="8">
        <f t="shared" si="45"/>
        <v>0</v>
      </c>
      <c r="AE73" s="8">
        <f t="shared" si="45"/>
        <v>0</v>
      </c>
      <c r="AF73" s="8">
        <f t="shared" si="45"/>
        <v>0</v>
      </c>
      <c r="AG73" s="8">
        <f t="shared" si="45"/>
        <v>0</v>
      </c>
    </row>
    <row r="74" spans="1:33" x14ac:dyDescent="0.25">
      <c r="B74" t="s">
        <v>43</v>
      </c>
      <c r="C74" s="11" t="s">
        <v>2</v>
      </c>
      <c r="D74" s="11" t="s">
        <v>2</v>
      </c>
      <c r="E74" s="11" t="s">
        <v>2</v>
      </c>
      <c r="F74" s="11" t="s">
        <v>2</v>
      </c>
      <c r="G74" s="11" t="s">
        <v>2</v>
      </c>
      <c r="H74" s="11" t="s">
        <v>2</v>
      </c>
      <c r="I74" s="11" t="s">
        <v>2</v>
      </c>
      <c r="J74" s="11" t="s">
        <v>2</v>
      </c>
      <c r="K74" s="11" t="s">
        <v>2</v>
      </c>
      <c r="L74" s="11" t="s">
        <v>2</v>
      </c>
      <c r="M74" s="11" t="s">
        <v>2</v>
      </c>
      <c r="N74">
        <v>2</v>
      </c>
      <c r="O74" s="6">
        <v>29</v>
      </c>
      <c r="P74" s="6">
        <v>38</v>
      </c>
      <c r="Q74" s="6">
        <v>33</v>
      </c>
      <c r="R74" s="6">
        <v>13</v>
      </c>
      <c r="S74" s="6">
        <v>14</v>
      </c>
      <c r="T74" s="6">
        <v>3</v>
      </c>
      <c r="U74" s="6">
        <v>0</v>
      </c>
      <c r="V74" s="6" t="s">
        <v>2</v>
      </c>
      <c r="W74" s="6" t="s">
        <v>2</v>
      </c>
      <c r="X74" s="6" t="s">
        <v>2</v>
      </c>
      <c r="Y74" s="6" t="s">
        <v>2</v>
      </c>
      <c r="Z74" s="6" t="s">
        <v>2</v>
      </c>
      <c r="AA74" s="6" t="s">
        <v>2</v>
      </c>
      <c r="AB74" s="6" t="s">
        <v>2</v>
      </c>
      <c r="AC74" s="6" t="s">
        <v>2</v>
      </c>
      <c r="AD74" s="6" t="s">
        <v>2</v>
      </c>
      <c r="AE74" s="6" t="s">
        <v>2</v>
      </c>
      <c r="AF74" s="6" t="s">
        <v>2</v>
      </c>
      <c r="AG74" s="6" t="s">
        <v>2</v>
      </c>
    </row>
    <row r="75" spans="1:33" x14ac:dyDescent="0.25">
      <c r="A75" s="7" t="s">
        <v>187</v>
      </c>
      <c r="B75" s="7"/>
      <c r="C75" s="8">
        <f>SUM(C76)</f>
        <v>0</v>
      </c>
      <c r="D75" s="8">
        <f>SUM(D76)</f>
        <v>0</v>
      </c>
      <c r="E75" s="8">
        <f t="shared" ref="E75:AF75" si="46">SUM(E76)</f>
        <v>0</v>
      </c>
      <c r="F75" s="8">
        <f t="shared" si="46"/>
        <v>0</v>
      </c>
      <c r="G75" s="8">
        <f t="shared" si="46"/>
        <v>0</v>
      </c>
      <c r="H75" s="8">
        <f t="shared" si="46"/>
        <v>0</v>
      </c>
      <c r="I75" s="8">
        <f t="shared" si="46"/>
        <v>0</v>
      </c>
      <c r="J75" s="8">
        <f t="shared" si="46"/>
        <v>0</v>
      </c>
      <c r="K75" s="8">
        <f t="shared" si="46"/>
        <v>0</v>
      </c>
      <c r="L75" s="8">
        <f t="shared" si="46"/>
        <v>0</v>
      </c>
      <c r="M75" s="8">
        <f t="shared" si="46"/>
        <v>0</v>
      </c>
      <c r="N75" s="8">
        <f t="shared" si="46"/>
        <v>0</v>
      </c>
      <c r="O75" s="8">
        <f t="shared" si="46"/>
        <v>0</v>
      </c>
      <c r="P75" s="8">
        <f t="shared" si="46"/>
        <v>0</v>
      </c>
      <c r="Q75" s="8">
        <f t="shared" si="46"/>
        <v>0</v>
      </c>
      <c r="R75" s="8">
        <f t="shared" si="46"/>
        <v>0</v>
      </c>
      <c r="S75" s="8">
        <f t="shared" si="46"/>
        <v>0</v>
      </c>
      <c r="T75" s="8">
        <f t="shared" si="46"/>
        <v>0</v>
      </c>
      <c r="U75" s="8">
        <f t="shared" si="46"/>
        <v>0</v>
      </c>
      <c r="V75" s="8">
        <f t="shared" si="46"/>
        <v>0</v>
      </c>
      <c r="W75" s="8">
        <f t="shared" si="46"/>
        <v>0</v>
      </c>
      <c r="X75" s="8">
        <f t="shared" si="46"/>
        <v>0</v>
      </c>
      <c r="Y75" s="8">
        <f t="shared" si="46"/>
        <v>0</v>
      </c>
      <c r="Z75" s="8">
        <f t="shared" si="46"/>
        <v>0</v>
      </c>
      <c r="AA75" s="8">
        <f t="shared" si="46"/>
        <v>0</v>
      </c>
      <c r="AB75" s="8">
        <f t="shared" si="46"/>
        <v>0</v>
      </c>
      <c r="AC75" s="8">
        <f t="shared" si="46"/>
        <v>0</v>
      </c>
      <c r="AD75" s="8">
        <f t="shared" si="46"/>
        <v>0</v>
      </c>
      <c r="AE75" s="8">
        <f t="shared" si="46"/>
        <v>5</v>
      </c>
      <c r="AF75" s="8">
        <f t="shared" si="46"/>
        <v>5</v>
      </c>
      <c r="AG75" s="8">
        <f>SUM(AG76)</f>
        <v>14</v>
      </c>
    </row>
    <row r="76" spans="1:33" x14ac:dyDescent="0.25">
      <c r="B76" t="s">
        <v>188</v>
      </c>
      <c r="C76" s="11" t="s">
        <v>2</v>
      </c>
      <c r="D76" s="11" t="s">
        <v>2</v>
      </c>
      <c r="E76" s="11" t="s">
        <v>2</v>
      </c>
      <c r="F76" s="11" t="s">
        <v>2</v>
      </c>
      <c r="G76" s="11" t="s">
        <v>2</v>
      </c>
      <c r="H76" s="11" t="s">
        <v>2</v>
      </c>
      <c r="I76" s="11" t="s">
        <v>2</v>
      </c>
      <c r="J76" s="11" t="s">
        <v>2</v>
      </c>
      <c r="K76" s="11" t="s">
        <v>2</v>
      </c>
      <c r="L76" s="11" t="s">
        <v>2</v>
      </c>
      <c r="M76" s="11" t="s">
        <v>2</v>
      </c>
      <c r="N76" s="11" t="s">
        <v>2</v>
      </c>
      <c r="O76" s="11" t="s">
        <v>2</v>
      </c>
      <c r="P76" s="11" t="s">
        <v>2</v>
      </c>
      <c r="Q76" s="11" t="s">
        <v>2</v>
      </c>
      <c r="R76" s="11" t="s">
        <v>2</v>
      </c>
      <c r="S76" s="11" t="s">
        <v>2</v>
      </c>
      <c r="T76" s="11" t="s">
        <v>2</v>
      </c>
      <c r="U76" s="11" t="s">
        <v>2</v>
      </c>
      <c r="V76" s="11" t="s">
        <v>2</v>
      </c>
      <c r="W76" s="11" t="s">
        <v>2</v>
      </c>
      <c r="X76" s="11" t="s">
        <v>2</v>
      </c>
      <c r="Y76" s="11" t="s">
        <v>2</v>
      </c>
      <c r="Z76" s="11" t="s">
        <v>2</v>
      </c>
      <c r="AA76" s="11" t="s">
        <v>2</v>
      </c>
      <c r="AB76" s="11" t="s">
        <v>2</v>
      </c>
      <c r="AC76" s="11" t="s">
        <v>2</v>
      </c>
      <c r="AD76" s="25" t="s">
        <v>2</v>
      </c>
      <c r="AE76" s="28">
        <v>5</v>
      </c>
      <c r="AF76" s="28">
        <v>5</v>
      </c>
      <c r="AG76" s="28">
        <v>14</v>
      </c>
    </row>
    <row r="77" spans="1:33" x14ac:dyDescent="0.25">
      <c r="A77" s="7" t="s">
        <v>44</v>
      </c>
      <c r="B77" s="7"/>
      <c r="C77" s="8" t="s">
        <v>17</v>
      </c>
      <c r="D77" s="8" t="s">
        <v>17</v>
      </c>
      <c r="E77" s="8" t="s">
        <v>17</v>
      </c>
      <c r="F77" s="8" t="s">
        <v>17</v>
      </c>
      <c r="G77" s="8" t="s">
        <v>17</v>
      </c>
      <c r="H77" s="8" t="s">
        <v>17</v>
      </c>
      <c r="I77" s="8" t="s">
        <v>17</v>
      </c>
      <c r="J77" s="8" t="s">
        <v>17</v>
      </c>
      <c r="K77" s="8" t="s">
        <v>17</v>
      </c>
      <c r="L77" s="8" t="s">
        <v>17</v>
      </c>
      <c r="M77" s="8" t="s">
        <v>17</v>
      </c>
      <c r="N77" s="8" t="s">
        <v>17</v>
      </c>
      <c r="O77" s="8" t="s">
        <v>17</v>
      </c>
      <c r="P77" s="8" t="s">
        <v>17</v>
      </c>
      <c r="Q77" s="8" t="s">
        <v>17</v>
      </c>
      <c r="R77" s="8" t="s">
        <v>17</v>
      </c>
      <c r="S77" s="8" t="s">
        <v>17</v>
      </c>
      <c r="T77" s="8" t="s">
        <v>17</v>
      </c>
      <c r="U77" s="8">
        <f t="shared" ref="U77:AC77" si="47">SUM(U78)</f>
        <v>27</v>
      </c>
      <c r="V77" s="8">
        <f t="shared" si="47"/>
        <v>29</v>
      </c>
      <c r="W77" s="8">
        <f t="shared" si="47"/>
        <v>31</v>
      </c>
      <c r="X77" s="8">
        <f t="shared" si="47"/>
        <v>27</v>
      </c>
      <c r="Y77" s="8">
        <f t="shared" si="47"/>
        <v>27</v>
      </c>
      <c r="Z77" s="8">
        <f t="shared" si="47"/>
        <v>25</v>
      </c>
      <c r="AA77" s="8">
        <f t="shared" si="47"/>
        <v>24</v>
      </c>
      <c r="AB77" s="8">
        <f t="shared" si="47"/>
        <v>25</v>
      </c>
      <c r="AC77" s="8">
        <f t="shared" si="47"/>
        <v>22</v>
      </c>
      <c r="AD77" s="8">
        <f>SUM(AD78:AD79)</f>
        <v>22</v>
      </c>
      <c r="AE77" s="8">
        <f>SUM(AE78:AE79)</f>
        <v>25</v>
      </c>
      <c r="AF77" s="8">
        <f>SUM(AF78:AF79)</f>
        <v>23</v>
      </c>
      <c r="AG77" s="8">
        <f>SUM(AG78:AG79)</f>
        <v>23</v>
      </c>
    </row>
    <row r="78" spans="1:33" x14ac:dyDescent="0.25">
      <c r="B78" t="s">
        <v>140</v>
      </c>
      <c r="C78" s="6" t="s">
        <v>17</v>
      </c>
      <c r="D78" s="6" t="s">
        <v>17</v>
      </c>
      <c r="E78" s="6" t="s">
        <v>17</v>
      </c>
      <c r="F78" s="6" t="s">
        <v>17</v>
      </c>
      <c r="G78" s="6" t="s">
        <v>17</v>
      </c>
      <c r="H78" s="6" t="s">
        <v>17</v>
      </c>
      <c r="I78" s="6" t="s">
        <v>17</v>
      </c>
      <c r="J78" s="6" t="s">
        <v>17</v>
      </c>
      <c r="K78" s="6" t="s">
        <v>17</v>
      </c>
      <c r="L78" s="6" t="s">
        <v>17</v>
      </c>
      <c r="M78" s="6" t="s">
        <v>17</v>
      </c>
      <c r="N78" s="6" t="s">
        <v>17</v>
      </c>
      <c r="O78" s="6" t="s">
        <v>17</v>
      </c>
      <c r="P78" s="6" t="s">
        <v>17</v>
      </c>
      <c r="Q78" s="6" t="s">
        <v>17</v>
      </c>
      <c r="R78" s="6" t="s">
        <v>17</v>
      </c>
      <c r="S78" s="6" t="s">
        <v>17</v>
      </c>
      <c r="T78" s="6" t="s">
        <v>17</v>
      </c>
      <c r="U78" s="6">
        <v>27</v>
      </c>
      <c r="V78" s="6">
        <v>29</v>
      </c>
      <c r="W78">
        <v>31</v>
      </c>
      <c r="X78" s="6">
        <v>27</v>
      </c>
      <c r="Y78">
        <v>27</v>
      </c>
      <c r="Z78">
        <v>25</v>
      </c>
      <c r="AA78">
        <v>24</v>
      </c>
      <c r="AB78">
        <v>25</v>
      </c>
      <c r="AC78">
        <v>22</v>
      </c>
      <c r="AD78">
        <v>22</v>
      </c>
      <c r="AE78">
        <v>8</v>
      </c>
      <c r="AF78">
        <v>7</v>
      </c>
      <c r="AG78">
        <v>7</v>
      </c>
    </row>
    <row r="79" spans="1:33" x14ac:dyDescent="0.25">
      <c r="B79" t="s">
        <v>139</v>
      </c>
      <c r="C79" s="6" t="s">
        <v>2</v>
      </c>
      <c r="D79" s="6" t="s">
        <v>2</v>
      </c>
      <c r="E79" s="6" t="s">
        <v>2</v>
      </c>
      <c r="F79" s="6" t="s">
        <v>2</v>
      </c>
      <c r="G79" s="6" t="s">
        <v>2</v>
      </c>
      <c r="H79" s="6" t="s">
        <v>2</v>
      </c>
      <c r="I79" s="6" t="s">
        <v>2</v>
      </c>
      <c r="J79" s="6" t="s">
        <v>2</v>
      </c>
      <c r="K79" s="6" t="s">
        <v>2</v>
      </c>
      <c r="L79" s="6" t="s">
        <v>2</v>
      </c>
      <c r="M79" s="6" t="s">
        <v>2</v>
      </c>
      <c r="N79" s="6" t="s">
        <v>2</v>
      </c>
      <c r="O79" s="6" t="s">
        <v>2</v>
      </c>
      <c r="P79" s="6" t="s">
        <v>2</v>
      </c>
      <c r="Q79" s="6" t="s">
        <v>2</v>
      </c>
      <c r="R79" s="6" t="s">
        <v>2</v>
      </c>
      <c r="S79" s="6" t="s">
        <v>2</v>
      </c>
      <c r="T79" s="6" t="s">
        <v>2</v>
      </c>
      <c r="U79" s="6" t="s">
        <v>2</v>
      </c>
      <c r="V79" s="6" t="s">
        <v>2</v>
      </c>
      <c r="W79" s="6" t="s">
        <v>2</v>
      </c>
      <c r="X79" s="6" t="s">
        <v>2</v>
      </c>
      <c r="Y79" s="6" t="s">
        <v>2</v>
      </c>
      <c r="Z79" s="6" t="s">
        <v>2</v>
      </c>
      <c r="AA79" s="6" t="s">
        <v>2</v>
      </c>
      <c r="AB79" s="6" t="s">
        <v>2</v>
      </c>
      <c r="AC79" s="6" t="s">
        <v>2</v>
      </c>
      <c r="AD79" s="6" t="s">
        <v>2</v>
      </c>
      <c r="AE79">
        <v>17</v>
      </c>
      <c r="AF79">
        <v>16</v>
      </c>
      <c r="AG79">
        <v>16</v>
      </c>
    </row>
    <row r="80" spans="1:33" x14ac:dyDescent="0.25">
      <c r="A80" s="7" t="s">
        <v>45</v>
      </c>
      <c r="B80" s="7"/>
      <c r="C80" s="8" t="s">
        <v>17</v>
      </c>
      <c r="D80" s="8" t="s">
        <v>17</v>
      </c>
      <c r="E80" s="8" t="s">
        <v>17</v>
      </c>
      <c r="F80" s="8" t="s">
        <v>17</v>
      </c>
      <c r="G80" s="8" t="s">
        <v>17</v>
      </c>
      <c r="H80" s="8" t="s">
        <v>17</v>
      </c>
      <c r="I80" s="8" t="s">
        <v>17</v>
      </c>
      <c r="J80" s="8" t="s">
        <v>17</v>
      </c>
      <c r="K80" s="8" t="s">
        <v>17</v>
      </c>
      <c r="L80" s="8" t="s">
        <v>17</v>
      </c>
      <c r="M80" s="8" t="s">
        <v>17</v>
      </c>
      <c r="N80" s="8" t="s">
        <v>17</v>
      </c>
      <c r="O80" s="8" t="s">
        <v>17</v>
      </c>
      <c r="P80" s="8" t="s">
        <v>17</v>
      </c>
      <c r="Q80" s="8" t="s">
        <v>17</v>
      </c>
      <c r="R80" s="8" t="s">
        <v>17</v>
      </c>
      <c r="S80" s="8" t="s">
        <v>17</v>
      </c>
      <c r="T80" s="8">
        <f>SUM(T81:T82)</f>
        <v>89</v>
      </c>
      <c r="U80" s="8">
        <f t="shared" ref="U80:AG80" si="48">SUM(U81:U82)</f>
        <v>76</v>
      </c>
      <c r="V80" s="8">
        <f t="shared" si="48"/>
        <v>89</v>
      </c>
      <c r="W80" s="8">
        <f t="shared" si="48"/>
        <v>88</v>
      </c>
      <c r="X80" s="8">
        <f t="shared" si="48"/>
        <v>59</v>
      </c>
      <c r="Y80" s="8">
        <f t="shared" si="48"/>
        <v>23</v>
      </c>
      <c r="Z80" s="8">
        <f t="shared" si="48"/>
        <v>32</v>
      </c>
      <c r="AA80" s="8">
        <f t="shared" si="48"/>
        <v>43</v>
      </c>
      <c r="AB80" s="8">
        <f t="shared" si="48"/>
        <v>63</v>
      </c>
      <c r="AC80" s="8">
        <f t="shared" si="48"/>
        <v>38</v>
      </c>
      <c r="AD80" s="8">
        <f t="shared" si="48"/>
        <v>41</v>
      </c>
      <c r="AE80" s="8">
        <f t="shared" si="48"/>
        <v>7</v>
      </c>
      <c r="AF80" s="8">
        <f t="shared" si="48"/>
        <v>13</v>
      </c>
      <c r="AG80" s="8">
        <f t="shared" si="48"/>
        <v>21</v>
      </c>
    </row>
    <row r="81" spans="1:33" x14ac:dyDescent="0.25">
      <c r="A81" s="9"/>
      <c r="B81" t="s">
        <v>122</v>
      </c>
      <c r="C81" s="6" t="s">
        <v>2</v>
      </c>
      <c r="D81" s="6" t="s">
        <v>2</v>
      </c>
      <c r="E81" s="6" t="s">
        <v>2</v>
      </c>
      <c r="F81" s="6" t="s">
        <v>2</v>
      </c>
      <c r="G81" s="6" t="s">
        <v>2</v>
      </c>
      <c r="H81" s="6" t="s">
        <v>2</v>
      </c>
      <c r="I81" s="6" t="s">
        <v>2</v>
      </c>
      <c r="J81" s="6" t="s">
        <v>2</v>
      </c>
      <c r="K81" s="6" t="s">
        <v>2</v>
      </c>
      <c r="L81" s="6" t="s">
        <v>2</v>
      </c>
      <c r="M81" s="6" t="s">
        <v>2</v>
      </c>
      <c r="N81" s="6" t="s">
        <v>2</v>
      </c>
      <c r="O81" s="6" t="s">
        <v>2</v>
      </c>
      <c r="P81" s="6" t="s">
        <v>2</v>
      </c>
      <c r="Q81" s="6" t="s">
        <v>2</v>
      </c>
      <c r="R81" s="6" t="s">
        <v>2</v>
      </c>
      <c r="S81" s="6" t="s">
        <v>2</v>
      </c>
      <c r="T81" s="6" t="s">
        <v>2</v>
      </c>
      <c r="U81" s="6" t="s">
        <v>2</v>
      </c>
      <c r="V81" s="6" t="s">
        <v>2</v>
      </c>
      <c r="W81" s="6" t="s">
        <v>2</v>
      </c>
      <c r="X81" s="6" t="s">
        <v>2</v>
      </c>
      <c r="Y81" s="6" t="s">
        <v>2</v>
      </c>
      <c r="Z81" s="6" t="s">
        <v>2</v>
      </c>
      <c r="AA81" s="6" t="s">
        <v>2</v>
      </c>
      <c r="AB81" s="6" t="s">
        <v>2</v>
      </c>
      <c r="AC81" s="6">
        <v>2</v>
      </c>
      <c r="AD81" s="6">
        <v>6</v>
      </c>
      <c r="AE81" s="6">
        <v>0</v>
      </c>
      <c r="AF81" s="6">
        <v>6</v>
      </c>
      <c r="AG81" s="6">
        <v>15</v>
      </c>
    </row>
    <row r="82" spans="1:33" x14ac:dyDescent="0.25">
      <c r="B82" t="s">
        <v>46</v>
      </c>
      <c r="C82" s="6" t="s">
        <v>17</v>
      </c>
      <c r="D82" s="6" t="s">
        <v>17</v>
      </c>
      <c r="E82" s="6" t="s">
        <v>17</v>
      </c>
      <c r="F82" s="6" t="s">
        <v>17</v>
      </c>
      <c r="G82" s="6" t="s">
        <v>17</v>
      </c>
      <c r="H82" s="6" t="s">
        <v>17</v>
      </c>
      <c r="I82" s="6" t="s">
        <v>17</v>
      </c>
      <c r="J82" s="6" t="s">
        <v>17</v>
      </c>
      <c r="K82" s="6" t="s">
        <v>17</v>
      </c>
      <c r="L82" s="6" t="s">
        <v>17</v>
      </c>
      <c r="M82" s="6" t="s">
        <v>17</v>
      </c>
      <c r="N82" s="6" t="s">
        <v>17</v>
      </c>
      <c r="O82" s="6" t="s">
        <v>17</v>
      </c>
      <c r="P82" s="6" t="s">
        <v>17</v>
      </c>
      <c r="Q82" s="6" t="s">
        <v>17</v>
      </c>
      <c r="R82" s="6" t="s">
        <v>17</v>
      </c>
      <c r="S82" s="6" t="s">
        <v>17</v>
      </c>
      <c r="T82" s="6">
        <v>89</v>
      </c>
      <c r="U82" s="6">
        <v>76</v>
      </c>
      <c r="V82" s="6">
        <v>89</v>
      </c>
      <c r="W82" s="6">
        <v>88</v>
      </c>
      <c r="X82" s="6">
        <v>59</v>
      </c>
      <c r="Y82">
        <v>23</v>
      </c>
      <c r="Z82">
        <v>32</v>
      </c>
      <c r="AA82">
        <v>43</v>
      </c>
      <c r="AB82">
        <v>63</v>
      </c>
      <c r="AC82">
        <v>36</v>
      </c>
      <c r="AD82">
        <v>35</v>
      </c>
      <c r="AE82">
        <v>7</v>
      </c>
      <c r="AF82">
        <v>7</v>
      </c>
      <c r="AG82">
        <v>6</v>
      </c>
    </row>
    <row r="83" spans="1:33" x14ac:dyDescent="0.25">
      <c r="A83" s="7" t="s">
        <v>141</v>
      </c>
      <c r="B83" s="7"/>
      <c r="C83" s="8">
        <f t="shared" ref="C83:K83" si="49">SUM(C84)</f>
        <v>0</v>
      </c>
      <c r="D83" s="8">
        <f t="shared" si="49"/>
        <v>0</v>
      </c>
      <c r="E83" s="8">
        <f t="shared" si="49"/>
        <v>0</v>
      </c>
      <c r="F83" s="8">
        <f t="shared" si="49"/>
        <v>0</v>
      </c>
      <c r="G83" s="8">
        <f t="shared" si="49"/>
        <v>0</v>
      </c>
      <c r="H83" s="8">
        <f t="shared" si="49"/>
        <v>0</v>
      </c>
      <c r="I83" s="8">
        <f t="shared" si="49"/>
        <v>0</v>
      </c>
      <c r="J83" s="8">
        <f t="shared" si="49"/>
        <v>0</v>
      </c>
      <c r="K83" s="8">
        <f t="shared" si="49"/>
        <v>0</v>
      </c>
      <c r="L83" s="8">
        <f t="shared" ref="L83:M83" si="50">SUM(L84)</f>
        <v>0</v>
      </c>
      <c r="M83" s="8">
        <f t="shared" si="50"/>
        <v>0</v>
      </c>
      <c r="N83" s="8">
        <f t="shared" ref="N83" si="51">SUM(N84)</f>
        <v>0</v>
      </c>
      <c r="O83" s="8">
        <f t="shared" ref="O83" si="52">SUM(O84)</f>
        <v>0</v>
      </c>
      <c r="P83" s="8">
        <f t="shared" ref="P83" si="53">SUM(P84)</f>
        <v>0</v>
      </c>
      <c r="Q83" s="8">
        <f t="shared" ref="Q83" si="54">SUM(Q84)</f>
        <v>0</v>
      </c>
      <c r="R83" s="8">
        <f t="shared" ref="R83" si="55">SUM(R84)</f>
        <v>0</v>
      </c>
      <c r="S83" s="8">
        <f t="shared" ref="S83" si="56">SUM(S84)</f>
        <v>0</v>
      </c>
      <c r="T83" s="8">
        <f t="shared" ref="T83" si="57">SUM(T84)</f>
        <v>0</v>
      </c>
      <c r="U83" s="8">
        <f t="shared" ref="U83" si="58">SUM(U84)</f>
        <v>0</v>
      </c>
      <c r="V83" s="8">
        <f t="shared" ref="V83" si="59">SUM(V84)</f>
        <v>0</v>
      </c>
      <c r="W83" s="8">
        <f t="shared" ref="W83" si="60">SUM(W84)</f>
        <v>0</v>
      </c>
      <c r="X83" s="8">
        <f t="shared" ref="X83" si="61">SUM(X84)</f>
        <v>0</v>
      </c>
      <c r="Y83" s="8">
        <f t="shared" ref="Y83" si="62">SUM(Y84)</f>
        <v>0</v>
      </c>
      <c r="Z83" s="8">
        <f t="shared" ref="Z83" si="63">SUM(Z84)</f>
        <v>0</v>
      </c>
      <c r="AA83" s="8">
        <f t="shared" ref="AA83" si="64">SUM(AA84)</f>
        <v>1</v>
      </c>
      <c r="AB83" s="8">
        <f t="shared" ref="AB83:AD83" si="65">SUM(AB84)</f>
        <v>12</v>
      </c>
      <c r="AC83" s="8">
        <f t="shared" si="65"/>
        <v>11</v>
      </c>
      <c r="AD83" s="8">
        <f t="shared" si="65"/>
        <v>16</v>
      </c>
      <c r="AE83" s="8">
        <f>SUM(AE84)</f>
        <v>23</v>
      </c>
      <c r="AF83" s="8">
        <f>SUM(AF84)</f>
        <v>24</v>
      </c>
      <c r="AG83" s="8">
        <f>SUM(AG84)</f>
        <v>18</v>
      </c>
    </row>
    <row r="84" spans="1:33" x14ac:dyDescent="0.25">
      <c r="A84" s="9"/>
      <c r="B84" t="s">
        <v>142</v>
      </c>
      <c r="C84" s="6" t="s">
        <v>2</v>
      </c>
      <c r="D84" s="6" t="s">
        <v>2</v>
      </c>
      <c r="E84" s="6" t="s">
        <v>2</v>
      </c>
      <c r="F84" s="6" t="s">
        <v>2</v>
      </c>
      <c r="G84" s="6" t="s">
        <v>2</v>
      </c>
      <c r="H84" s="6" t="s">
        <v>2</v>
      </c>
      <c r="I84" s="6" t="s">
        <v>2</v>
      </c>
      <c r="J84" s="6" t="s">
        <v>2</v>
      </c>
      <c r="K84" s="6" t="s">
        <v>2</v>
      </c>
      <c r="L84" s="6" t="s">
        <v>2</v>
      </c>
      <c r="M84" s="6" t="s">
        <v>2</v>
      </c>
      <c r="N84" s="6" t="s">
        <v>2</v>
      </c>
      <c r="O84" s="6" t="s">
        <v>2</v>
      </c>
      <c r="P84" s="6" t="s">
        <v>2</v>
      </c>
      <c r="Q84" s="6" t="s">
        <v>2</v>
      </c>
      <c r="R84" s="6" t="s">
        <v>2</v>
      </c>
      <c r="S84" s="6" t="s">
        <v>2</v>
      </c>
      <c r="T84" s="6" t="s">
        <v>2</v>
      </c>
      <c r="U84" s="6" t="s">
        <v>2</v>
      </c>
      <c r="V84" s="6" t="s">
        <v>2</v>
      </c>
      <c r="W84" s="6" t="s">
        <v>2</v>
      </c>
      <c r="X84" s="6" t="s">
        <v>2</v>
      </c>
      <c r="Y84" s="6" t="s">
        <v>2</v>
      </c>
      <c r="Z84" s="6" t="s">
        <v>2</v>
      </c>
      <c r="AA84" s="6">
        <v>1</v>
      </c>
      <c r="AB84" s="6">
        <v>12</v>
      </c>
      <c r="AC84" s="6">
        <v>11</v>
      </c>
      <c r="AD84" s="6">
        <v>16</v>
      </c>
      <c r="AE84" s="6">
        <v>23</v>
      </c>
      <c r="AF84" s="6">
        <v>24</v>
      </c>
      <c r="AG84" s="6">
        <v>18</v>
      </c>
    </row>
    <row r="85" spans="1:33" x14ac:dyDescent="0.25">
      <c r="A85" s="7" t="s">
        <v>47</v>
      </c>
      <c r="B85" s="7"/>
      <c r="C85" s="8">
        <f t="shared" ref="C85:K85" si="66">SUM(C86)</f>
        <v>0</v>
      </c>
      <c r="D85" s="8">
        <f t="shared" si="66"/>
        <v>0</v>
      </c>
      <c r="E85" s="8">
        <f t="shared" si="66"/>
        <v>0</v>
      </c>
      <c r="F85" s="8">
        <f t="shared" si="66"/>
        <v>0</v>
      </c>
      <c r="G85" s="8">
        <f t="shared" si="66"/>
        <v>0</v>
      </c>
      <c r="H85" s="8">
        <f t="shared" si="66"/>
        <v>0</v>
      </c>
      <c r="I85" s="8">
        <f t="shared" si="66"/>
        <v>0</v>
      </c>
      <c r="J85" s="8">
        <f t="shared" si="66"/>
        <v>0</v>
      </c>
      <c r="K85" s="8">
        <f t="shared" si="66"/>
        <v>0</v>
      </c>
      <c r="L85" s="8">
        <f t="shared" ref="L85:AG85" si="67">SUM(L86)</f>
        <v>0</v>
      </c>
      <c r="M85" s="8">
        <f t="shared" si="67"/>
        <v>0</v>
      </c>
      <c r="N85" s="8">
        <f t="shared" si="67"/>
        <v>0</v>
      </c>
      <c r="O85" s="8">
        <f t="shared" si="67"/>
        <v>0</v>
      </c>
      <c r="P85" s="8">
        <f t="shared" si="67"/>
        <v>0</v>
      </c>
      <c r="Q85" s="8">
        <f t="shared" si="67"/>
        <v>0</v>
      </c>
      <c r="R85" s="8">
        <f t="shared" si="67"/>
        <v>0</v>
      </c>
      <c r="S85" s="8">
        <f t="shared" si="67"/>
        <v>0</v>
      </c>
      <c r="T85" s="8">
        <f t="shared" si="67"/>
        <v>0</v>
      </c>
      <c r="U85" s="8">
        <f t="shared" si="67"/>
        <v>0</v>
      </c>
      <c r="V85" s="8">
        <f t="shared" si="67"/>
        <v>0</v>
      </c>
      <c r="W85" s="8">
        <f t="shared" si="67"/>
        <v>0</v>
      </c>
      <c r="X85" s="8">
        <f t="shared" si="67"/>
        <v>0</v>
      </c>
      <c r="Y85" s="8">
        <f t="shared" si="67"/>
        <v>5</v>
      </c>
      <c r="Z85" s="8">
        <f t="shared" si="67"/>
        <v>10</v>
      </c>
      <c r="AA85" s="8">
        <f t="shared" si="67"/>
        <v>44</v>
      </c>
      <c r="AB85" s="8">
        <f t="shared" si="67"/>
        <v>41</v>
      </c>
      <c r="AC85" s="8">
        <f t="shared" si="67"/>
        <v>22</v>
      </c>
      <c r="AD85" s="8">
        <f t="shared" si="67"/>
        <v>18</v>
      </c>
      <c r="AE85" s="8">
        <f t="shared" si="67"/>
        <v>36</v>
      </c>
      <c r="AF85" s="8">
        <f t="shared" si="67"/>
        <v>33</v>
      </c>
      <c r="AG85" s="8">
        <f t="shared" si="67"/>
        <v>9</v>
      </c>
    </row>
    <row r="86" spans="1:33" x14ac:dyDescent="0.25">
      <c r="B86" t="s">
        <v>48</v>
      </c>
      <c r="C86" s="6" t="s">
        <v>2</v>
      </c>
      <c r="D86" s="6" t="s">
        <v>2</v>
      </c>
      <c r="E86" s="6" t="s">
        <v>2</v>
      </c>
      <c r="F86" s="6" t="s">
        <v>2</v>
      </c>
      <c r="G86" s="6" t="s">
        <v>2</v>
      </c>
      <c r="H86" s="6" t="s">
        <v>2</v>
      </c>
      <c r="I86" s="6" t="s">
        <v>2</v>
      </c>
      <c r="J86" s="6" t="s">
        <v>2</v>
      </c>
      <c r="K86" s="6" t="s">
        <v>2</v>
      </c>
      <c r="L86" s="6" t="s">
        <v>2</v>
      </c>
      <c r="M86" s="6" t="s">
        <v>2</v>
      </c>
      <c r="N86" s="6" t="s">
        <v>2</v>
      </c>
      <c r="O86" s="6" t="s">
        <v>2</v>
      </c>
      <c r="P86" s="6" t="s">
        <v>2</v>
      </c>
      <c r="Q86" s="6" t="s">
        <v>2</v>
      </c>
      <c r="R86" s="6" t="s">
        <v>2</v>
      </c>
      <c r="S86" s="6" t="s">
        <v>2</v>
      </c>
      <c r="T86" s="6" t="s">
        <v>2</v>
      </c>
      <c r="U86" s="6" t="s">
        <v>2</v>
      </c>
      <c r="V86" s="6" t="s">
        <v>2</v>
      </c>
      <c r="W86" s="6" t="s">
        <v>2</v>
      </c>
      <c r="X86" s="6" t="s">
        <v>2</v>
      </c>
      <c r="Y86">
        <v>5</v>
      </c>
      <c r="Z86">
        <v>10</v>
      </c>
      <c r="AA86">
        <v>44</v>
      </c>
      <c r="AB86">
        <v>41</v>
      </c>
      <c r="AC86">
        <v>22</v>
      </c>
      <c r="AD86">
        <v>18</v>
      </c>
      <c r="AE86">
        <v>36</v>
      </c>
      <c r="AF86">
        <v>33</v>
      </c>
      <c r="AG86">
        <v>9</v>
      </c>
    </row>
    <row r="87" spans="1:33" x14ac:dyDescent="0.25">
      <c r="A87" s="7" t="s">
        <v>174</v>
      </c>
      <c r="B87" s="7"/>
      <c r="C87" s="8">
        <f t="shared" ref="C87:K87" si="68">SUM(C88)</f>
        <v>0</v>
      </c>
      <c r="D87" s="8">
        <f t="shared" si="68"/>
        <v>0</v>
      </c>
      <c r="E87" s="8">
        <f t="shared" si="68"/>
        <v>0</v>
      </c>
      <c r="F87" s="8">
        <f t="shared" si="68"/>
        <v>0</v>
      </c>
      <c r="G87" s="8">
        <f t="shared" si="68"/>
        <v>0</v>
      </c>
      <c r="H87" s="8">
        <f t="shared" si="68"/>
        <v>0</v>
      </c>
      <c r="I87" s="8">
        <f t="shared" si="68"/>
        <v>0</v>
      </c>
      <c r="J87" s="8">
        <f t="shared" si="68"/>
        <v>0</v>
      </c>
      <c r="K87" s="8">
        <f t="shared" si="68"/>
        <v>0</v>
      </c>
      <c r="L87" s="8">
        <f t="shared" ref="L87:AG87" si="69">SUM(L88)</f>
        <v>19</v>
      </c>
      <c r="M87" s="8">
        <f t="shared" si="69"/>
        <v>20</v>
      </c>
      <c r="N87" s="8">
        <f t="shared" si="69"/>
        <v>22</v>
      </c>
      <c r="O87" s="8">
        <f t="shared" si="69"/>
        <v>20</v>
      </c>
      <c r="P87" s="8">
        <f t="shared" si="69"/>
        <v>17</v>
      </c>
      <c r="Q87" s="8">
        <f t="shared" si="69"/>
        <v>19</v>
      </c>
      <c r="R87" s="8">
        <f t="shared" si="69"/>
        <v>11</v>
      </c>
      <c r="S87" s="8">
        <f t="shared" si="69"/>
        <v>14</v>
      </c>
      <c r="T87" s="8">
        <f t="shared" si="69"/>
        <v>10</v>
      </c>
      <c r="U87" s="8">
        <f t="shared" si="69"/>
        <v>14</v>
      </c>
      <c r="V87" s="8">
        <f t="shared" si="69"/>
        <v>12</v>
      </c>
      <c r="W87" s="8">
        <f t="shared" si="69"/>
        <v>17</v>
      </c>
      <c r="X87" s="8">
        <f t="shared" si="69"/>
        <v>14</v>
      </c>
      <c r="Y87" s="8">
        <f t="shared" si="69"/>
        <v>9</v>
      </c>
      <c r="Z87" s="8">
        <f t="shared" si="69"/>
        <v>9</v>
      </c>
      <c r="AA87" s="8">
        <f t="shared" si="69"/>
        <v>7</v>
      </c>
      <c r="AB87" s="8">
        <f t="shared" si="69"/>
        <v>12</v>
      </c>
      <c r="AC87" s="8">
        <f t="shared" si="69"/>
        <v>2</v>
      </c>
      <c r="AD87" s="8">
        <f t="shared" si="69"/>
        <v>0</v>
      </c>
      <c r="AE87" s="8">
        <f t="shared" si="69"/>
        <v>0</v>
      </c>
      <c r="AF87" s="8">
        <f t="shared" si="69"/>
        <v>0</v>
      </c>
      <c r="AG87" s="8">
        <f t="shared" si="69"/>
        <v>0</v>
      </c>
    </row>
    <row r="88" spans="1:33" x14ac:dyDescent="0.25">
      <c r="B88" t="s">
        <v>49</v>
      </c>
      <c r="C88" s="6" t="s">
        <v>2</v>
      </c>
      <c r="D88" s="6" t="s">
        <v>2</v>
      </c>
      <c r="E88" s="6" t="s">
        <v>2</v>
      </c>
      <c r="F88" s="6" t="s">
        <v>2</v>
      </c>
      <c r="G88" s="6" t="s">
        <v>2</v>
      </c>
      <c r="H88" s="6" t="s">
        <v>2</v>
      </c>
      <c r="I88" s="6" t="s">
        <v>2</v>
      </c>
      <c r="J88" s="6" t="s">
        <v>2</v>
      </c>
      <c r="K88" s="6" t="s">
        <v>2</v>
      </c>
      <c r="L88">
        <v>19</v>
      </c>
      <c r="M88">
        <v>20</v>
      </c>
      <c r="N88">
        <v>22</v>
      </c>
      <c r="O88" s="6">
        <v>20</v>
      </c>
      <c r="P88" s="6">
        <v>17</v>
      </c>
      <c r="Q88" s="6">
        <v>19</v>
      </c>
      <c r="R88" s="6">
        <v>11</v>
      </c>
      <c r="S88" s="6">
        <v>14</v>
      </c>
      <c r="T88" s="6">
        <v>10</v>
      </c>
      <c r="U88" s="6">
        <v>14</v>
      </c>
      <c r="V88" s="6">
        <v>12</v>
      </c>
      <c r="W88" s="6">
        <v>17</v>
      </c>
      <c r="X88" s="6">
        <v>14</v>
      </c>
      <c r="Y88">
        <v>9</v>
      </c>
      <c r="Z88">
        <v>9</v>
      </c>
      <c r="AA88">
        <v>7</v>
      </c>
      <c r="AB88">
        <v>12</v>
      </c>
      <c r="AC88">
        <v>2</v>
      </c>
      <c r="AD88" s="6">
        <v>0</v>
      </c>
      <c r="AE88" s="6">
        <v>0</v>
      </c>
      <c r="AF88" s="6">
        <v>0</v>
      </c>
      <c r="AG88" s="6">
        <v>0</v>
      </c>
    </row>
    <row r="89" spans="1:33" x14ac:dyDescent="0.25">
      <c r="A89" s="7" t="s">
        <v>50</v>
      </c>
      <c r="B89" s="7"/>
      <c r="C89" s="8">
        <f t="shared" ref="C89:K89" si="70">SUM(C90:C103)</f>
        <v>64</v>
      </c>
      <c r="D89" s="8">
        <f t="shared" si="70"/>
        <v>68</v>
      </c>
      <c r="E89" s="8">
        <f t="shared" si="70"/>
        <v>63</v>
      </c>
      <c r="F89" s="8">
        <f t="shared" si="70"/>
        <v>54</v>
      </c>
      <c r="G89" s="8">
        <f t="shared" si="70"/>
        <v>63</v>
      </c>
      <c r="H89" s="27">
        <f t="shared" si="70"/>
        <v>68</v>
      </c>
      <c r="I89" s="27">
        <f t="shared" si="70"/>
        <v>57</v>
      </c>
      <c r="J89" s="8">
        <f t="shared" si="70"/>
        <v>54</v>
      </c>
      <c r="K89" s="8">
        <f t="shared" si="70"/>
        <v>46</v>
      </c>
      <c r="L89" s="8">
        <f t="shared" ref="L89:AG89" si="71">SUM(L90:L103)</f>
        <v>31</v>
      </c>
      <c r="M89" s="8">
        <f t="shared" si="71"/>
        <v>25</v>
      </c>
      <c r="N89" s="8">
        <f t="shared" si="71"/>
        <v>27</v>
      </c>
      <c r="O89" s="8">
        <f t="shared" si="71"/>
        <v>38</v>
      </c>
      <c r="P89" s="8">
        <f t="shared" si="71"/>
        <v>36</v>
      </c>
      <c r="Q89" s="8">
        <f t="shared" si="71"/>
        <v>27</v>
      </c>
      <c r="R89" s="8">
        <f t="shared" si="71"/>
        <v>7</v>
      </c>
      <c r="S89" s="8">
        <f t="shared" si="71"/>
        <v>4</v>
      </c>
      <c r="T89" s="8">
        <f t="shared" si="71"/>
        <v>4</v>
      </c>
      <c r="U89" s="8">
        <f t="shared" si="71"/>
        <v>9</v>
      </c>
      <c r="V89" s="8">
        <f t="shared" si="71"/>
        <v>6</v>
      </c>
      <c r="W89" s="8">
        <f t="shared" si="71"/>
        <v>2</v>
      </c>
      <c r="X89" s="8">
        <f t="shared" si="71"/>
        <v>13</v>
      </c>
      <c r="Y89" s="8">
        <f t="shared" si="71"/>
        <v>3</v>
      </c>
      <c r="Z89" s="8">
        <f t="shared" si="71"/>
        <v>0</v>
      </c>
      <c r="AA89" s="8">
        <f t="shared" si="71"/>
        <v>0</v>
      </c>
      <c r="AB89" s="8">
        <f t="shared" si="71"/>
        <v>0</v>
      </c>
      <c r="AC89" s="8">
        <f t="shared" si="71"/>
        <v>0</v>
      </c>
      <c r="AD89" s="8">
        <f t="shared" si="71"/>
        <v>0</v>
      </c>
      <c r="AE89" s="8">
        <f t="shared" si="71"/>
        <v>0</v>
      </c>
      <c r="AF89" s="8">
        <f t="shared" si="71"/>
        <v>0</v>
      </c>
      <c r="AG89" s="8">
        <f t="shared" si="71"/>
        <v>0</v>
      </c>
    </row>
    <row r="90" spans="1:33" x14ac:dyDescent="0.25">
      <c r="B90" t="s">
        <v>51</v>
      </c>
      <c r="C90" s="28" t="s">
        <v>2</v>
      </c>
      <c r="D90" s="28" t="s">
        <v>2</v>
      </c>
      <c r="E90" s="28" t="s">
        <v>2</v>
      </c>
      <c r="F90" s="28" t="s">
        <v>2</v>
      </c>
      <c r="G90" s="28" t="s">
        <v>2</v>
      </c>
      <c r="H90" s="28" t="s">
        <v>2</v>
      </c>
      <c r="I90" s="28" t="s">
        <v>2</v>
      </c>
      <c r="J90" s="28" t="s">
        <v>2</v>
      </c>
      <c r="K90" s="28" t="s">
        <v>2</v>
      </c>
      <c r="L90" s="6" t="s">
        <v>2</v>
      </c>
      <c r="M90" s="6" t="s">
        <v>2</v>
      </c>
      <c r="N90">
        <v>1</v>
      </c>
      <c r="O90" s="6">
        <v>7</v>
      </c>
      <c r="P90" s="6">
        <v>5</v>
      </c>
      <c r="Q90" s="6" t="s">
        <v>2</v>
      </c>
      <c r="R90" s="6" t="s">
        <v>2</v>
      </c>
      <c r="S90" s="6" t="s">
        <v>2</v>
      </c>
      <c r="T90" s="6" t="s">
        <v>2</v>
      </c>
      <c r="U90" s="6" t="s">
        <v>2</v>
      </c>
      <c r="V90" s="6" t="s">
        <v>2</v>
      </c>
      <c r="W90">
        <v>1</v>
      </c>
      <c r="X90" s="6" t="s">
        <v>2</v>
      </c>
      <c r="Y90" s="6" t="s">
        <v>2</v>
      </c>
      <c r="Z90" s="6" t="s">
        <v>2</v>
      </c>
      <c r="AA90" s="6" t="s">
        <v>2</v>
      </c>
      <c r="AB90" s="6" t="s">
        <v>2</v>
      </c>
      <c r="AC90" s="6" t="s">
        <v>2</v>
      </c>
      <c r="AD90" s="6" t="s">
        <v>2</v>
      </c>
      <c r="AE90" s="6" t="s">
        <v>2</v>
      </c>
      <c r="AF90" s="6" t="s">
        <v>2</v>
      </c>
      <c r="AG90" s="6" t="s">
        <v>2</v>
      </c>
    </row>
    <row r="91" spans="1:33" x14ac:dyDescent="0.25">
      <c r="B91" s="29" t="s">
        <v>180</v>
      </c>
      <c r="C91" s="29">
        <v>1</v>
      </c>
      <c r="D91" s="28">
        <v>1</v>
      </c>
      <c r="E91" s="28" t="s">
        <v>2</v>
      </c>
      <c r="F91" s="28" t="s">
        <v>2</v>
      </c>
      <c r="G91" s="28" t="s">
        <v>2</v>
      </c>
      <c r="H91" s="28" t="s">
        <v>2</v>
      </c>
      <c r="I91" s="28">
        <v>1</v>
      </c>
      <c r="J91" s="28">
        <v>0</v>
      </c>
      <c r="K91" s="28">
        <v>0</v>
      </c>
      <c r="L91" s="6" t="s">
        <v>2</v>
      </c>
      <c r="M91" s="6" t="s">
        <v>2</v>
      </c>
      <c r="N91" s="6" t="s">
        <v>2</v>
      </c>
      <c r="O91" s="6" t="s">
        <v>2</v>
      </c>
      <c r="P91" s="6" t="s">
        <v>2</v>
      </c>
      <c r="Q91" s="6" t="s">
        <v>2</v>
      </c>
      <c r="R91" s="6" t="s">
        <v>2</v>
      </c>
      <c r="S91" s="6" t="s">
        <v>2</v>
      </c>
      <c r="T91" s="6" t="s">
        <v>2</v>
      </c>
      <c r="U91" s="6" t="s">
        <v>2</v>
      </c>
      <c r="V91" s="6" t="s">
        <v>2</v>
      </c>
      <c r="W91" s="6" t="s">
        <v>2</v>
      </c>
      <c r="X91" s="6" t="s">
        <v>2</v>
      </c>
      <c r="Y91" s="6" t="s">
        <v>2</v>
      </c>
      <c r="Z91" s="6" t="s">
        <v>2</v>
      </c>
      <c r="AA91" s="6" t="s">
        <v>2</v>
      </c>
      <c r="AB91" s="6" t="s">
        <v>2</v>
      </c>
      <c r="AC91" s="6" t="s">
        <v>2</v>
      </c>
      <c r="AD91" s="6" t="s">
        <v>2</v>
      </c>
      <c r="AE91" s="6" t="s">
        <v>2</v>
      </c>
      <c r="AF91" s="6" t="s">
        <v>2</v>
      </c>
      <c r="AG91" s="6" t="s">
        <v>2</v>
      </c>
    </row>
    <row r="92" spans="1:33" x14ac:dyDescent="0.25">
      <c r="B92" t="s">
        <v>52</v>
      </c>
      <c r="C92">
        <f>6+1+5</f>
        <v>12</v>
      </c>
      <c r="D92" s="18">
        <v>17</v>
      </c>
      <c r="E92" s="18">
        <f>11+7</f>
        <v>18</v>
      </c>
      <c r="F92" s="18">
        <f>7+11</f>
        <v>18</v>
      </c>
      <c r="G92" s="18">
        <f>6+5</f>
        <v>11</v>
      </c>
      <c r="H92" s="18">
        <f>8+16</f>
        <v>24</v>
      </c>
      <c r="I92" s="18">
        <f>7+17</f>
        <v>24</v>
      </c>
      <c r="J92" s="18">
        <f>5+14</f>
        <v>19</v>
      </c>
      <c r="K92" s="18">
        <f>6+15</f>
        <v>21</v>
      </c>
      <c r="L92">
        <f>3+9</f>
        <v>12</v>
      </c>
      <c r="M92">
        <v>8</v>
      </c>
      <c r="N92">
        <v>11</v>
      </c>
      <c r="O92" s="6">
        <v>8</v>
      </c>
      <c r="P92" s="6">
        <v>6</v>
      </c>
      <c r="Q92" s="6">
        <v>7</v>
      </c>
      <c r="R92" s="6">
        <v>1</v>
      </c>
      <c r="S92" s="6">
        <v>3</v>
      </c>
      <c r="T92" s="6" t="s">
        <v>2</v>
      </c>
      <c r="U92" s="6">
        <v>1</v>
      </c>
      <c r="V92" s="6" t="s">
        <v>2</v>
      </c>
      <c r="W92" s="6">
        <v>1</v>
      </c>
      <c r="X92" s="6" t="s">
        <v>2</v>
      </c>
      <c r="Y92" s="6">
        <v>1</v>
      </c>
      <c r="Z92" s="6" t="s">
        <v>17</v>
      </c>
      <c r="AA92" s="6" t="s">
        <v>17</v>
      </c>
      <c r="AB92" s="6" t="s">
        <v>17</v>
      </c>
      <c r="AC92" s="6" t="s">
        <v>17</v>
      </c>
      <c r="AD92" s="6" t="s">
        <v>17</v>
      </c>
      <c r="AE92" s="6" t="s">
        <v>17</v>
      </c>
      <c r="AF92" s="6" t="s">
        <v>17</v>
      </c>
      <c r="AG92" s="6" t="s">
        <v>17</v>
      </c>
    </row>
    <row r="93" spans="1:33" x14ac:dyDescent="0.25">
      <c r="B93" t="s">
        <v>53</v>
      </c>
      <c r="C93" s="28" t="s">
        <v>2</v>
      </c>
      <c r="D93" s="28" t="s">
        <v>2</v>
      </c>
      <c r="E93" s="28" t="s">
        <v>2</v>
      </c>
      <c r="F93" s="28" t="s">
        <v>2</v>
      </c>
      <c r="G93" s="18">
        <f>1+1</f>
        <v>2</v>
      </c>
      <c r="H93" s="18">
        <f>6+10</f>
        <v>16</v>
      </c>
      <c r="I93" s="18">
        <f>9+1</f>
        <v>10</v>
      </c>
      <c r="J93" s="18">
        <f>7+4</f>
        <v>11</v>
      </c>
      <c r="K93" s="18">
        <f>2+1</f>
        <v>3</v>
      </c>
      <c r="L93">
        <v>3</v>
      </c>
      <c r="M93">
        <v>3</v>
      </c>
      <c r="N93">
        <v>4</v>
      </c>
      <c r="O93" s="6">
        <v>2</v>
      </c>
      <c r="P93" s="6">
        <v>4</v>
      </c>
      <c r="Q93" s="6">
        <v>4</v>
      </c>
      <c r="R93" s="6">
        <v>4</v>
      </c>
      <c r="S93" s="6" t="s">
        <v>2</v>
      </c>
      <c r="T93" s="6">
        <v>1</v>
      </c>
      <c r="U93" s="6">
        <v>3</v>
      </c>
      <c r="V93" s="6">
        <v>4</v>
      </c>
      <c r="W93" s="6" t="s">
        <v>2</v>
      </c>
      <c r="X93" s="6" t="s">
        <v>2</v>
      </c>
      <c r="Y93" s="6">
        <v>1</v>
      </c>
      <c r="Z93" s="6" t="s">
        <v>17</v>
      </c>
      <c r="AA93" s="6" t="s">
        <v>17</v>
      </c>
      <c r="AB93" s="6" t="s">
        <v>17</v>
      </c>
      <c r="AC93" s="6" t="s">
        <v>17</v>
      </c>
      <c r="AD93" s="6" t="s">
        <v>17</v>
      </c>
      <c r="AE93" s="6" t="s">
        <v>17</v>
      </c>
      <c r="AF93" s="6" t="s">
        <v>17</v>
      </c>
      <c r="AG93" s="6" t="s">
        <v>17</v>
      </c>
    </row>
    <row r="94" spans="1:33" x14ac:dyDescent="0.25">
      <c r="B94" t="s">
        <v>156</v>
      </c>
      <c r="C94" s="28" t="s">
        <v>2</v>
      </c>
      <c r="D94" s="28" t="s">
        <v>2</v>
      </c>
      <c r="E94" s="28" t="s">
        <v>2</v>
      </c>
      <c r="F94" s="28" t="s">
        <v>2</v>
      </c>
      <c r="G94" s="28" t="s">
        <v>2</v>
      </c>
      <c r="H94" s="28" t="s">
        <v>2</v>
      </c>
      <c r="I94" s="28" t="s">
        <v>2</v>
      </c>
      <c r="J94" s="28" t="s">
        <v>2</v>
      </c>
      <c r="K94" s="28" t="s">
        <v>2</v>
      </c>
      <c r="L94">
        <v>1</v>
      </c>
      <c r="M94" s="6" t="s">
        <v>2</v>
      </c>
      <c r="N94" s="6" t="s">
        <v>2</v>
      </c>
      <c r="O94" s="6" t="s">
        <v>2</v>
      </c>
      <c r="P94" s="6" t="s">
        <v>2</v>
      </c>
      <c r="Q94" s="6" t="s">
        <v>2</v>
      </c>
      <c r="R94" s="6" t="s">
        <v>2</v>
      </c>
      <c r="S94" s="6" t="s">
        <v>2</v>
      </c>
      <c r="T94" s="6" t="s">
        <v>2</v>
      </c>
      <c r="U94" s="6" t="s">
        <v>2</v>
      </c>
      <c r="V94" s="6" t="s">
        <v>2</v>
      </c>
      <c r="W94" s="6" t="s">
        <v>2</v>
      </c>
      <c r="X94" s="6" t="s">
        <v>2</v>
      </c>
      <c r="Y94" s="6" t="s">
        <v>2</v>
      </c>
      <c r="Z94" s="6" t="s">
        <v>2</v>
      </c>
      <c r="AA94" s="6" t="s">
        <v>2</v>
      </c>
      <c r="AB94" s="6" t="s">
        <v>2</v>
      </c>
      <c r="AC94" s="6" t="s">
        <v>2</v>
      </c>
      <c r="AD94" s="6" t="s">
        <v>2</v>
      </c>
      <c r="AE94" s="6" t="s">
        <v>2</v>
      </c>
      <c r="AF94" s="6" t="s">
        <v>2</v>
      </c>
      <c r="AG94" s="6" t="s">
        <v>2</v>
      </c>
    </row>
    <row r="95" spans="1:33" x14ac:dyDescent="0.25">
      <c r="B95" t="s">
        <v>54</v>
      </c>
      <c r="C95">
        <v>9</v>
      </c>
      <c r="D95" s="18">
        <v>6</v>
      </c>
      <c r="E95" s="18">
        <v>4</v>
      </c>
      <c r="F95" s="18">
        <v>2</v>
      </c>
      <c r="G95" s="18">
        <v>6</v>
      </c>
      <c r="H95" s="18">
        <v>4</v>
      </c>
      <c r="I95" s="18">
        <v>5</v>
      </c>
      <c r="J95" s="18">
        <v>16</v>
      </c>
      <c r="K95" s="18">
        <v>12</v>
      </c>
      <c r="L95">
        <v>7</v>
      </c>
      <c r="M95">
        <v>1</v>
      </c>
      <c r="N95">
        <v>2</v>
      </c>
      <c r="O95" s="6">
        <v>9</v>
      </c>
      <c r="P95" s="6">
        <v>2</v>
      </c>
      <c r="Q95" s="6">
        <v>6</v>
      </c>
      <c r="R95" s="6">
        <v>2</v>
      </c>
      <c r="S95" s="6" t="s">
        <v>2</v>
      </c>
      <c r="T95" s="6" t="s">
        <v>2</v>
      </c>
      <c r="U95" s="6">
        <v>1</v>
      </c>
      <c r="V95" s="6" t="s">
        <v>2</v>
      </c>
      <c r="W95" s="6" t="s">
        <v>2</v>
      </c>
      <c r="X95" s="6" t="s">
        <v>2</v>
      </c>
      <c r="Y95" s="6" t="s">
        <v>2</v>
      </c>
      <c r="Z95" s="6" t="s">
        <v>2</v>
      </c>
      <c r="AA95" s="6" t="s">
        <v>2</v>
      </c>
      <c r="AB95" s="6" t="s">
        <v>2</v>
      </c>
      <c r="AC95" s="6" t="s">
        <v>2</v>
      </c>
      <c r="AD95" s="6" t="s">
        <v>2</v>
      </c>
      <c r="AE95" s="6" t="s">
        <v>2</v>
      </c>
      <c r="AF95" s="6" t="s">
        <v>2</v>
      </c>
      <c r="AG95" s="6" t="s">
        <v>2</v>
      </c>
    </row>
    <row r="96" spans="1:33" x14ac:dyDescent="0.25">
      <c r="B96" t="s">
        <v>55</v>
      </c>
      <c r="C96" s="28" t="s">
        <v>2</v>
      </c>
      <c r="D96" s="28" t="s">
        <v>2</v>
      </c>
      <c r="E96" s="28" t="s">
        <v>2</v>
      </c>
      <c r="F96" s="28" t="s">
        <v>2</v>
      </c>
      <c r="G96" s="28" t="s">
        <v>2</v>
      </c>
      <c r="H96" s="18">
        <v>2</v>
      </c>
      <c r="I96" s="18">
        <v>1</v>
      </c>
      <c r="J96" s="18">
        <v>4</v>
      </c>
      <c r="K96" s="18">
        <v>1</v>
      </c>
      <c r="L96">
        <v>0</v>
      </c>
      <c r="M96">
        <v>0</v>
      </c>
      <c r="N96">
        <v>2</v>
      </c>
      <c r="O96" s="6">
        <v>4</v>
      </c>
      <c r="P96" s="6" t="s">
        <v>2</v>
      </c>
      <c r="Q96" s="6" t="s">
        <v>2</v>
      </c>
      <c r="R96" s="6" t="s">
        <v>2</v>
      </c>
      <c r="S96" s="6" t="s">
        <v>2</v>
      </c>
      <c r="T96" s="6" t="s">
        <v>2</v>
      </c>
      <c r="U96" s="6" t="s">
        <v>2</v>
      </c>
      <c r="V96" s="6" t="s">
        <v>2</v>
      </c>
      <c r="W96" s="6" t="s">
        <v>2</v>
      </c>
      <c r="X96" s="6" t="s">
        <v>2</v>
      </c>
      <c r="Y96" s="6" t="s">
        <v>2</v>
      </c>
      <c r="Z96" s="6" t="s">
        <v>2</v>
      </c>
      <c r="AA96" s="6" t="s">
        <v>2</v>
      </c>
      <c r="AB96" s="6" t="s">
        <v>2</v>
      </c>
      <c r="AC96" s="6" t="s">
        <v>2</v>
      </c>
      <c r="AD96" s="6" t="s">
        <v>2</v>
      </c>
      <c r="AE96" s="6" t="s">
        <v>2</v>
      </c>
      <c r="AF96" s="6" t="s">
        <v>2</v>
      </c>
      <c r="AG96" s="6" t="s">
        <v>2</v>
      </c>
    </row>
    <row r="97" spans="1:34" x14ac:dyDescent="0.25">
      <c r="B97" t="s">
        <v>168</v>
      </c>
      <c r="C97">
        <v>16</v>
      </c>
      <c r="D97" s="18">
        <v>9</v>
      </c>
      <c r="E97" s="18">
        <v>3</v>
      </c>
      <c r="F97" s="18">
        <v>0</v>
      </c>
      <c r="G97" s="18">
        <v>0</v>
      </c>
      <c r="H97" s="18">
        <v>1</v>
      </c>
      <c r="I97" s="18">
        <v>0</v>
      </c>
      <c r="J97" s="18">
        <v>0</v>
      </c>
      <c r="K97" s="18">
        <v>0</v>
      </c>
      <c r="L97" s="6" t="s">
        <v>2</v>
      </c>
      <c r="M97" s="6" t="s">
        <v>2</v>
      </c>
      <c r="N97" s="6" t="s">
        <v>2</v>
      </c>
      <c r="O97" s="6" t="s">
        <v>2</v>
      </c>
      <c r="P97" s="6" t="s">
        <v>2</v>
      </c>
      <c r="Q97" s="6" t="s">
        <v>2</v>
      </c>
      <c r="R97" s="6" t="s">
        <v>2</v>
      </c>
      <c r="S97" s="6" t="s">
        <v>2</v>
      </c>
      <c r="T97" s="6" t="s">
        <v>2</v>
      </c>
      <c r="U97" s="6" t="s">
        <v>2</v>
      </c>
      <c r="V97" s="6" t="s">
        <v>2</v>
      </c>
      <c r="W97" s="6" t="s">
        <v>2</v>
      </c>
      <c r="X97" s="6" t="s">
        <v>2</v>
      </c>
      <c r="Y97" s="6" t="s">
        <v>2</v>
      </c>
      <c r="Z97" s="6" t="s">
        <v>2</v>
      </c>
      <c r="AA97" s="6" t="s">
        <v>2</v>
      </c>
      <c r="AB97" s="6" t="s">
        <v>2</v>
      </c>
      <c r="AC97" s="6" t="s">
        <v>2</v>
      </c>
      <c r="AD97" s="6" t="s">
        <v>2</v>
      </c>
      <c r="AE97" s="6" t="s">
        <v>2</v>
      </c>
      <c r="AF97" s="6" t="s">
        <v>2</v>
      </c>
      <c r="AG97" s="6" t="s">
        <v>2</v>
      </c>
    </row>
    <row r="98" spans="1:34" x14ac:dyDescent="0.25">
      <c r="B98" t="s">
        <v>56</v>
      </c>
      <c r="C98">
        <f>1+17+1</f>
        <v>19</v>
      </c>
      <c r="D98" s="18">
        <f>22+4</f>
        <v>26</v>
      </c>
      <c r="E98" s="18">
        <f>5+8+1</f>
        <v>14</v>
      </c>
      <c r="F98" s="18">
        <f>7+2</f>
        <v>9</v>
      </c>
      <c r="G98" s="18">
        <f>1+4+6</f>
        <v>11</v>
      </c>
      <c r="H98" s="18">
        <f>1+2</f>
        <v>3</v>
      </c>
      <c r="I98" s="18">
        <f>2+1</f>
        <v>3</v>
      </c>
      <c r="J98" s="18">
        <f>1+0</f>
        <v>1</v>
      </c>
      <c r="K98" s="18">
        <f>2+2</f>
        <v>4</v>
      </c>
      <c r="L98">
        <f>3+3</f>
        <v>6</v>
      </c>
      <c r="M98">
        <v>5</v>
      </c>
      <c r="N98">
        <v>3</v>
      </c>
      <c r="O98" s="6">
        <v>4</v>
      </c>
      <c r="P98" s="6">
        <v>6</v>
      </c>
      <c r="Q98" s="6">
        <v>4</v>
      </c>
      <c r="R98" s="6" t="s">
        <v>2</v>
      </c>
      <c r="S98" s="6">
        <v>1</v>
      </c>
      <c r="T98" s="6">
        <v>1</v>
      </c>
      <c r="U98" s="6">
        <v>1</v>
      </c>
      <c r="V98" s="6">
        <v>1</v>
      </c>
      <c r="W98" s="6" t="s">
        <v>2</v>
      </c>
      <c r="X98">
        <v>12</v>
      </c>
      <c r="Y98">
        <v>1</v>
      </c>
      <c r="Z98" s="6" t="s">
        <v>17</v>
      </c>
      <c r="AA98" s="6" t="s">
        <v>17</v>
      </c>
      <c r="AB98" s="6" t="s">
        <v>17</v>
      </c>
      <c r="AC98" s="6" t="s">
        <v>17</v>
      </c>
      <c r="AD98" s="6" t="s">
        <v>17</v>
      </c>
      <c r="AE98" s="6" t="s">
        <v>17</v>
      </c>
      <c r="AF98" s="6" t="s">
        <v>17</v>
      </c>
      <c r="AG98" s="6" t="s">
        <v>17</v>
      </c>
    </row>
    <row r="99" spans="1:34" x14ac:dyDescent="0.25">
      <c r="B99" t="s">
        <v>184</v>
      </c>
      <c r="C99" s="28" t="s">
        <v>2</v>
      </c>
      <c r="D99" s="18">
        <v>1</v>
      </c>
      <c r="E99" s="28" t="s">
        <v>2</v>
      </c>
      <c r="F99" s="28" t="s">
        <v>2</v>
      </c>
      <c r="G99" s="6" t="s">
        <v>2</v>
      </c>
      <c r="H99" s="6" t="s">
        <v>2</v>
      </c>
      <c r="I99" s="6" t="s">
        <v>2</v>
      </c>
      <c r="J99" s="6" t="s">
        <v>2</v>
      </c>
      <c r="K99" s="6" t="s">
        <v>2</v>
      </c>
      <c r="L99" s="6" t="s">
        <v>2</v>
      </c>
      <c r="M99" s="6" t="s">
        <v>2</v>
      </c>
      <c r="N99" s="6" t="s">
        <v>2</v>
      </c>
      <c r="O99" s="6" t="s">
        <v>2</v>
      </c>
      <c r="P99" s="6" t="s">
        <v>2</v>
      </c>
      <c r="Q99" s="6" t="s">
        <v>2</v>
      </c>
      <c r="R99" s="6" t="s">
        <v>2</v>
      </c>
      <c r="S99" s="6" t="s">
        <v>2</v>
      </c>
      <c r="T99" s="6" t="s">
        <v>2</v>
      </c>
      <c r="U99" s="6" t="s">
        <v>2</v>
      </c>
      <c r="V99" s="6" t="s">
        <v>2</v>
      </c>
      <c r="W99" s="6" t="s">
        <v>2</v>
      </c>
      <c r="X99" s="6" t="s">
        <v>2</v>
      </c>
      <c r="Y99" s="6" t="s">
        <v>2</v>
      </c>
      <c r="Z99" s="6" t="s">
        <v>2</v>
      </c>
      <c r="AA99" s="6" t="s">
        <v>2</v>
      </c>
      <c r="AB99" s="6" t="s">
        <v>2</v>
      </c>
      <c r="AC99" s="6" t="s">
        <v>2</v>
      </c>
      <c r="AD99" s="6" t="s">
        <v>2</v>
      </c>
      <c r="AE99" s="6" t="s">
        <v>2</v>
      </c>
      <c r="AF99" s="6" t="s">
        <v>2</v>
      </c>
      <c r="AG99" s="6" t="s">
        <v>2</v>
      </c>
    </row>
    <row r="100" spans="1:34" x14ac:dyDescent="0.25">
      <c r="B100" t="s">
        <v>57</v>
      </c>
      <c r="C100">
        <v>1</v>
      </c>
      <c r="D100" s="18">
        <v>1</v>
      </c>
      <c r="E100" s="28" t="s">
        <v>2</v>
      </c>
      <c r="F100" s="28" t="s">
        <v>2</v>
      </c>
      <c r="G100" s="18">
        <v>5</v>
      </c>
      <c r="H100" s="18">
        <v>0</v>
      </c>
      <c r="I100" s="18">
        <v>0</v>
      </c>
      <c r="J100" s="18">
        <v>0</v>
      </c>
      <c r="K100" s="18">
        <v>0</v>
      </c>
      <c r="L100" s="6" t="s">
        <v>2</v>
      </c>
      <c r="M100" s="6" t="s">
        <v>2</v>
      </c>
      <c r="N100" s="6" t="s">
        <v>2</v>
      </c>
      <c r="O100" s="6" t="s">
        <v>2</v>
      </c>
      <c r="P100" s="6" t="s">
        <v>2</v>
      </c>
      <c r="Q100" s="6" t="s">
        <v>2</v>
      </c>
      <c r="R100" s="6" t="s">
        <v>2</v>
      </c>
      <c r="S100" s="6" t="s">
        <v>2</v>
      </c>
      <c r="T100" s="6" t="s">
        <v>2</v>
      </c>
      <c r="U100" s="6" t="s">
        <v>2</v>
      </c>
      <c r="V100" s="6" t="s">
        <v>2</v>
      </c>
      <c r="W100" s="6" t="s">
        <v>2</v>
      </c>
      <c r="X100" s="6" t="s">
        <v>2</v>
      </c>
      <c r="Y100" s="6" t="s">
        <v>2</v>
      </c>
      <c r="Z100" s="6" t="s">
        <v>2</v>
      </c>
      <c r="AA100" s="6" t="s">
        <v>2</v>
      </c>
      <c r="AB100" s="6" t="s">
        <v>2</v>
      </c>
      <c r="AC100" s="6" t="s">
        <v>2</v>
      </c>
      <c r="AD100" s="6" t="s">
        <v>2</v>
      </c>
      <c r="AE100" s="6" t="s">
        <v>2</v>
      </c>
      <c r="AF100" s="6" t="s">
        <v>2</v>
      </c>
      <c r="AG100" s="6" t="s">
        <v>2</v>
      </c>
    </row>
    <row r="101" spans="1:34" x14ac:dyDescent="0.25">
      <c r="B101" t="s">
        <v>58</v>
      </c>
      <c r="C101">
        <f>4+1</f>
        <v>5</v>
      </c>
      <c r="D101" s="18">
        <f>4+3</f>
        <v>7</v>
      </c>
      <c r="E101" s="18">
        <f>18+6</f>
        <v>24</v>
      </c>
      <c r="F101" s="18">
        <f>3+22</f>
        <v>25</v>
      </c>
      <c r="G101" s="18">
        <f>4+24</f>
        <v>28</v>
      </c>
      <c r="H101" s="18">
        <v>18</v>
      </c>
      <c r="I101" s="18">
        <f>7+6</f>
        <v>13</v>
      </c>
      <c r="J101" s="18">
        <f>2+1</f>
        <v>3</v>
      </c>
      <c r="K101" s="18">
        <f>2+3</f>
        <v>5</v>
      </c>
      <c r="L101">
        <f>1+1</f>
        <v>2</v>
      </c>
      <c r="M101">
        <v>8</v>
      </c>
      <c r="N101">
        <v>4</v>
      </c>
      <c r="O101" s="6">
        <v>4</v>
      </c>
      <c r="P101" s="6">
        <v>12</v>
      </c>
      <c r="Q101" s="6">
        <v>6</v>
      </c>
      <c r="R101" s="6" t="s">
        <v>2</v>
      </c>
      <c r="S101" s="6" t="s">
        <v>2</v>
      </c>
      <c r="T101" s="6">
        <v>2</v>
      </c>
      <c r="U101" s="6">
        <v>3</v>
      </c>
      <c r="V101" s="6" t="s">
        <v>2</v>
      </c>
      <c r="W101" s="6" t="s">
        <v>2</v>
      </c>
      <c r="X101" s="6" t="s">
        <v>2</v>
      </c>
      <c r="Y101" s="6" t="s">
        <v>2</v>
      </c>
      <c r="Z101" s="6" t="s">
        <v>2</v>
      </c>
      <c r="AA101" s="6" t="s">
        <v>2</v>
      </c>
      <c r="AB101" s="6" t="s">
        <v>2</v>
      </c>
      <c r="AC101" s="6" t="s">
        <v>2</v>
      </c>
      <c r="AD101" s="6" t="s">
        <v>2</v>
      </c>
      <c r="AE101" s="6" t="s">
        <v>2</v>
      </c>
      <c r="AF101" s="6" t="s">
        <v>2</v>
      </c>
      <c r="AG101" s="6" t="s">
        <v>2</v>
      </c>
    </row>
    <row r="102" spans="1:34" x14ac:dyDescent="0.25">
      <c r="B102" t="s">
        <v>59</v>
      </c>
      <c r="C102">
        <v>1</v>
      </c>
      <c r="D102" s="28" t="s">
        <v>2</v>
      </c>
      <c r="E102" s="28" t="s">
        <v>2</v>
      </c>
      <c r="F102" s="28" t="s">
        <v>2</v>
      </c>
      <c r="G102" s="28" t="s">
        <v>2</v>
      </c>
      <c r="H102" s="28" t="s">
        <v>2</v>
      </c>
      <c r="I102" s="28" t="s">
        <v>2</v>
      </c>
      <c r="J102" s="28" t="s">
        <v>2</v>
      </c>
      <c r="K102" s="28" t="s">
        <v>2</v>
      </c>
      <c r="L102" s="6" t="s">
        <v>2</v>
      </c>
      <c r="M102" s="6" t="s">
        <v>2</v>
      </c>
      <c r="N102" s="6" t="s">
        <v>2</v>
      </c>
      <c r="O102" s="6" t="s">
        <v>2</v>
      </c>
      <c r="P102" s="6">
        <v>1</v>
      </c>
      <c r="Q102" s="6" t="s">
        <v>2</v>
      </c>
      <c r="R102" s="6" t="s">
        <v>2</v>
      </c>
      <c r="S102" s="6" t="s">
        <v>2</v>
      </c>
      <c r="T102" s="6" t="s">
        <v>2</v>
      </c>
      <c r="U102" s="6" t="s">
        <v>2</v>
      </c>
      <c r="V102" s="6" t="s">
        <v>2</v>
      </c>
      <c r="W102" s="6" t="s">
        <v>2</v>
      </c>
      <c r="X102" s="6" t="s">
        <v>2</v>
      </c>
      <c r="Y102" s="6" t="s">
        <v>2</v>
      </c>
      <c r="Z102" s="6" t="s">
        <v>2</v>
      </c>
      <c r="AA102" s="6" t="s">
        <v>2</v>
      </c>
      <c r="AB102" s="6" t="s">
        <v>2</v>
      </c>
      <c r="AC102" s="6" t="s">
        <v>2</v>
      </c>
      <c r="AD102" s="6" t="s">
        <v>2</v>
      </c>
      <c r="AE102" s="6" t="s">
        <v>2</v>
      </c>
      <c r="AF102" s="6" t="s">
        <v>2</v>
      </c>
      <c r="AG102" s="6" t="s">
        <v>2</v>
      </c>
    </row>
    <row r="103" spans="1:34" x14ac:dyDescent="0.25">
      <c r="B103" t="s">
        <v>60</v>
      </c>
      <c r="C103" s="28" t="s">
        <v>2</v>
      </c>
      <c r="D103" s="28" t="s">
        <v>2</v>
      </c>
      <c r="E103" s="28" t="s">
        <v>2</v>
      </c>
      <c r="F103" s="28" t="s">
        <v>2</v>
      </c>
      <c r="G103" s="6" t="s">
        <v>2</v>
      </c>
      <c r="H103" s="28" t="s">
        <v>2</v>
      </c>
      <c r="I103" s="28" t="s">
        <v>2</v>
      </c>
      <c r="J103" s="28" t="s">
        <v>2</v>
      </c>
      <c r="K103" s="28" t="s">
        <v>2</v>
      </c>
      <c r="L103" s="6" t="s">
        <v>2</v>
      </c>
      <c r="M103" s="6" t="s">
        <v>2</v>
      </c>
      <c r="N103" s="6" t="s">
        <v>2</v>
      </c>
      <c r="O103" s="6" t="s">
        <v>2</v>
      </c>
      <c r="P103" s="6" t="s">
        <v>2</v>
      </c>
      <c r="Q103" s="6" t="s">
        <v>2</v>
      </c>
      <c r="R103" s="6" t="s">
        <v>2</v>
      </c>
      <c r="S103" s="6" t="s">
        <v>2</v>
      </c>
      <c r="T103" s="6" t="s">
        <v>2</v>
      </c>
      <c r="U103" s="6" t="s">
        <v>2</v>
      </c>
      <c r="V103" s="6">
        <v>1</v>
      </c>
      <c r="W103" s="6" t="s">
        <v>2</v>
      </c>
      <c r="X103">
        <v>1</v>
      </c>
      <c r="Y103" s="6" t="s">
        <v>2</v>
      </c>
      <c r="Z103" s="6" t="s">
        <v>17</v>
      </c>
      <c r="AA103" s="6" t="s">
        <v>17</v>
      </c>
      <c r="AB103" s="6" t="s">
        <v>17</v>
      </c>
      <c r="AC103" s="6" t="s">
        <v>17</v>
      </c>
      <c r="AD103" s="6" t="s">
        <v>17</v>
      </c>
      <c r="AE103" s="6" t="s">
        <v>17</v>
      </c>
      <c r="AF103" s="6" t="s">
        <v>17</v>
      </c>
      <c r="AG103" s="6" t="s">
        <v>17</v>
      </c>
    </row>
    <row r="104" spans="1:34" x14ac:dyDescent="0.25">
      <c r="A104" s="7" t="s">
        <v>181</v>
      </c>
      <c r="B104" s="7"/>
      <c r="C104" s="8">
        <f>SUM(C105:C106)</f>
        <v>0</v>
      </c>
      <c r="D104" s="8">
        <f>SUM(D105:D106)</f>
        <v>0</v>
      </c>
      <c r="E104" s="8">
        <f t="shared" ref="E104:H104" si="72">SUM(E105:E106)</f>
        <v>0</v>
      </c>
      <c r="F104" s="8">
        <f t="shared" si="72"/>
        <v>0</v>
      </c>
      <c r="G104" s="8">
        <f t="shared" si="72"/>
        <v>0</v>
      </c>
      <c r="H104" s="8">
        <f t="shared" si="72"/>
        <v>0</v>
      </c>
      <c r="I104" s="27">
        <f t="shared" ref="I104" si="73">SUM(I105:I106)</f>
        <v>6</v>
      </c>
      <c r="J104" s="27">
        <f t="shared" ref="J104" si="74">SUM(J105:J106)</f>
        <v>10</v>
      </c>
      <c r="K104" s="8">
        <f t="shared" ref="K104" si="75">SUM(K105:K106)</f>
        <v>0</v>
      </c>
      <c r="L104" s="8">
        <f t="shared" ref="L104" si="76">SUM(L105:L106)</f>
        <v>0</v>
      </c>
      <c r="M104" s="8">
        <f t="shared" ref="M104" si="77">SUM(M105:M106)</f>
        <v>0</v>
      </c>
      <c r="N104" s="8">
        <f t="shared" ref="N104" si="78">SUM(N105:N106)</f>
        <v>0</v>
      </c>
      <c r="O104" s="8">
        <f t="shared" ref="O104" si="79">SUM(O105:O106)</f>
        <v>0</v>
      </c>
      <c r="P104" s="8">
        <f t="shared" ref="P104" si="80">SUM(P105:P106)</f>
        <v>0</v>
      </c>
      <c r="Q104" s="8">
        <f t="shared" ref="Q104" si="81">SUM(Q105:Q106)</f>
        <v>0</v>
      </c>
      <c r="R104" s="8">
        <f t="shared" ref="R104" si="82">SUM(R105:R106)</f>
        <v>0</v>
      </c>
      <c r="S104" s="8">
        <f t="shared" ref="S104" si="83">SUM(S105:S106)</f>
        <v>0</v>
      </c>
      <c r="T104" s="8">
        <f t="shared" ref="T104" si="84">SUM(T105:T106)</f>
        <v>0</v>
      </c>
      <c r="U104" s="8">
        <f t="shared" ref="U104" si="85">SUM(U105:U106)</f>
        <v>0</v>
      </c>
      <c r="V104" s="8">
        <f t="shared" ref="V104" si="86">SUM(V105:V106)</f>
        <v>0</v>
      </c>
      <c r="W104" s="8">
        <f t="shared" ref="W104" si="87">SUM(W105:W106)</f>
        <v>0</v>
      </c>
      <c r="X104" s="8">
        <f t="shared" ref="X104" si="88">SUM(X105:X106)</f>
        <v>0</v>
      </c>
      <c r="Y104" s="8">
        <f t="shared" ref="Y104" si="89">SUM(Y105:Y106)</f>
        <v>0</v>
      </c>
      <c r="Z104" s="8">
        <f t="shared" ref="Z104" si="90">SUM(Z105:Z106)</f>
        <v>0</v>
      </c>
      <c r="AA104" s="8">
        <f t="shared" ref="AA104" si="91">SUM(AA105:AA106)</f>
        <v>0</v>
      </c>
      <c r="AB104" s="8">
        <f t="shared" ref="AB104" si="92">SUM(AB105:AB106)</f>
        <v>0</v>
      </c>
      <c r="AC104" s="8">
        <f t="shared" ref="AC104" si="93">SUM(AC105:AC106)</f>
        <v>0</v>
      </c>
      <c r="AD104" s="8">
        <f t="shared" ref="AD104" si="94">SUM(AD105:AD106)</f>
        <v>0</v>
      </c>
      <c r="AE104" s="8">
        <f t="shared" ref="AE104" si="95">SUM(AE105:AE106)</f>
        <v>0</v>
      </c>
      <c r="AF104" s="8">
        <f t="shared" ref="AF104" si="96">SUM(AF105:AF106)</f>
        <v>0</v>
      </c>
      <c r="AG104" s="8">
        <f t="shared" ref="AG104" si="97">SUM(AG105:AG106)</f>
        <v>0</v>
      </c>
    </row>
    <row r="105" spans="1:34" x14ac:dyDescent="0.25">
      <c r="B105" t="s">
        <v>182</v>
      </c>
      <c r="C105" s="6" t="s">
        <v>2</v>
      </c>
      <c r="D105" s="6" t="s">
        <v>2</v>
      </c>
      <c r="E105" s="6" t="s">
        <v>2</v>
      </c>
      <c r="F105" s="28" t="s">
        <v>2</v>
      </c>
      <c r="G105" s="28" t="s">
        <v>2</v>
      </c>
      <c r="H105" s="28" t="s">
        <v>2</v>
      </c>
      <c r="I105" s="28">
        <v>5</v>
      </c>
      <c r="J105" s="28">
        <v>0</v>
      </c>
      <c r="K105" s="28" t="s">
        <v>2</v>
      </c>
      <c r="L105" s="28" t="s">
        <v>2</v>
      </c>
      <c r="M105" s="28" t="s">
        <v>2</v>
      </c>
      <c r="N105" s="28" t="s">
        <v>2</v>
      </c>
      <c r="O105" s="28" t="s">
        <v>2</v>
      </c>
      <c r="P105" s="28" t="s">
        <v>2</v>
      </c>
      <c r="Q105" s="28" t="s">
        <v>2</v>
      </c>
      <c r="R105" s="28" t="s">
        <v>2</v>
      </c>
      <c r="S105" s="28" t="s">
        <v>2</v>
      </c>
      <c r="T105" s="28" t="s">
        <v>2</v>
      </c>
      <c r="U105" s="28" t="s">
        <v>2</v>
      </c>
      <c r="V105" s="28" t="s">
        <v>2</v>
      </c>
      <c r="W105" s="28" t="s">
        <v>2</v>
      </c>
      <c r="X105" s="28" t="s">
        <v>2</v>
      </c>
      <c r="Y105" s="28" t="s">
        <v>2</v>
      </c>
      <c r="Z105" s="28" t="s">
        <v>2</v>
      </c>
      <c r="AA105" s="28" t="s">
        <v>2</v>
      </c>
      <c r="AB105" s="28" t="s">
        <v>2</v>
      </c>
      <c r="AC105" s="28" t="s">
        <v>2</v>
      </c>
      <c r="AD105" s="28" t="s">
        <v>2</v>
      </c>
      <c r="AE105" s="28" t="s">
        <v>2</v>
      </c>
      <c r="AF105" s="28" t="s">
        <v>2</v>
      </c>
      <c r="AG105" s="28" t="s">
        <v>2</v>
      </c>
    </row>
    <row r="106" spans="1:34" x14ac:dyDescent="0.25">
      <c r="B106" s="29" t="s">
        <v>183</v>
      </c>
      <c r="C106" s="28" t="s">
        <v>2</v>
      </c>
      <c r="D106" s="28" t="s">
        <v>2</v>
      </c>
      <c r="E106" s="6" t="s">
        <v>2</v>
      </c>
      <c r="F106" s="28" t="s">
        <v>2</v>
      </c>
      <c r="G106" s="28" t="s">
        <v>2</v>
      </c>
      <c r="H106" s="28" t="s">
        <v>2</v>
      </c>
      <c r="I106" s="28">
        <v>1</v>
      </c>
      <c r="J106" s="28">
        <v>10</v>
      </c>
      <c r="K106" s="28" t="s">
        <v>2</v>
      </c>
      <c r="L106" s="28" t="s">
        <v>2</v>
      </c>
      <c r="M106" s="28" t="s">
        <v>2</v>
      </c>
      <c r="N106" s="28" t="s">
        <v>2</v>
      </c>
      <c r="O106" s="28" t="s">
        <v>2</v>
      </c>
      <c r="P106" s="28" t="s">
        <v>2</v>
      </c>
      <c r="Q106" s="28" t="s">
        <v>2</v>
      </c>
      <c r="R106" s="28" t="s">
        <v>2</v>
      </c>
      <c r="S106" s="28" t="s">
        <v>2</v>
      </c>
      <c r="T106" s="28" t="s">
        <v>2</v>
      </c>
      <c r="U106" s="28" t="s">
        <v>2</v>
      </c>
      <c r="V106" s="28" t="s">
        <v>2</v>
      </c>
      <c r="W106" s="28" t="s">
        <v>2</v>
      </c>
      <c r="X106" s="28" t="s">
        <v>2</v>
      </c>
      <c r="Y106" s="28" t="s">
        <v>2</v>
      </c>
      <c r="Z106" s="28" t="s">
        <v>2</v>
      </c>
      <c r="AA106" s="28" t="s">
        <v>2</v>
      </c>
      <c r="AB106" s="28" t="s">
        <v>2</v>
      </c>
      <c r="AC106" s="28" t="s">
        <v>2</v>
      </c>
      <c r="AD106" s="28" t="s">
        <v>2</v>
      </c>
      <c r="AE106" s="28" t="s">
        <v>2</v>
      </c>
      <c r="AF106" s="28" t="s">
        <v>2</v>
      </c>
      <c r="AG106" s="28" t="s">
        <v>2</v>
      </c>
    </row>
    <row r="107" spans="1:34" x14ac:dyDescent="0.25">
      <c r="A107" s="7" t="s">
        <v>61</v>
      </c>
      <c r="B107" s="7"/>
      <c r="C107" s="27">
        <f>SUM(C108:C118)</f>
        <v>71</v>
      </c>
      <c r="D107" s="27">
        <f>SUM(D108:D118)</f>
        <v>84</v>
      </c>
      <c r="E107" s="8">
        <f t="shared" ref="E107:L107" si="98">SUM(E108:E118)</f>
        <v>73</v>
      </c>
      <c r="F107" s="8">
        <f t="shared" si="98"/>
        <v>86</v>
      </c>
      <c r="G107" s="8">
        <f t="shared" si="98"/>
        <v>93</v>
      </c>
      <c r="H107" s="27">
        <f t="shared" si="98"/>
        <v>97</v>
      </c>
      <c r="I107" s="27">
        <f t="shared" si="98"/>
        <v>100</v>
      </c>
      <c r="J107" s="27">
        <f t="shared" si="98"/>
        <v>29</v>
      </c>
      <c r="K107" s="8">
        <f t="shared" si="98"/>
        <v>10</v>
      </c>
      <c r="L107" s="8">
        <f t="shared" si="98"/>
        <v>36</v>
      </c>
      <c r="M107" s="8">
        <f t="shared" ref="M107:Y107" si="99">SUM(M111:M118)</f>
        <v>37</v>
      </c>
      <c r="N107" s="8">
        <f t="shared" si="99"/>
        <v>85</v>
      </c>
      <c r="O107" s="8">
        <f t="shared" si="99"/>
        <v>75</v>
      </c>
      <c r="P107" s="8">
        <f t="shared" si="99"/>
        <v>79</v>
      </c>
      <c r="Q107" s="8">
        <f t="shared" si="99"/>
        <v>65</v>
      </c>
      <c r="R107" s="8">
        <f t="shared" si="99"/>
        <v>19</v>
      </c>
      <c r="S107" s="8">
        <f t="shared" si="99"/>
        <v>2</v>
      </c>
      <c r="T107" s="8">
        <f t="shared" si="99"/>
        <v>0</v>
      </c>
      <c r="U107" s="8">
        <f t="shared" si="99"/>
        <v>0</v>
      </c>
      <c r="V107" s="8">
        <f t="shared" si="99"/>
        <v>0</v>
      </c>
      <c r="W107" s="8">
        <f t="shared" si="99"/>
        <v>1</v>
      </c>
      <c r="X107" s="8">
        <f t="shared" si="99"/>
        <v>11</v>
      </c>
      <c r="Y107" s="8">
        <f t="shared" si="99"/>
        <v>7</v>
      </c>
      <c r="Z107" s="8">
        <f>SUM(Z111:Z118)</f>
        <v>7</v>
      </c>
      <c r="AA107" s="8">
        <f>SUM(AA111:AA118)</f>
        <v>14</v>
      </c>
      <c r="AB107" s="8">
        <f>SUM(AB111:AB118)</f>
        <v>9</v>
      </c>
      <c r="AC107" s="8">
        <f t="shared" ref="AC107:AG107" si="100">SUM(AC111:AC118)</f>
        <v>0</v>
      </c>
      <c r="AD107" s="8">
        <f t="shared" si="100"/>
        <v>0</v>
      </c>
      <c r="AE107" s="8">
        <f t="shared" si="100"/>
        <v>0</v>
      </c>
      <c r="AF107" s="8">
        <f t="shared" si="100"/>
        <v>0</v>
      </c>
      <c r="AG107" s="8">
        <f t="shared" si="100"/>
        <v>0</v>
      </c>
    </row>
    <row r="108" spans="1:34" x14ac:dyDescent="0.25">
      <c r="A108" s="19"/>
      <c r="B108" s="21" t="s">
        <v>169</v>
      </c>
      <c r="C108" s="21">
        <v>33</v>
      </c>
      <c r="D108" s="24">
        <v>20</v>
      </c>
      <c r="E108" s="22">
        <v>25</v>
      </c>
      <c r="F108" s="24">
        <v>19</v>
      </c>
      <c r="G108" s="22">
        <v>17</v>
      </c>
      <c r="H108" s="28" t="s">
        <v>2</v>
      </c>
      <c r="I108" s="28" t="s">
        <v>2</v>
      </c>
      <c r="J108" s="28" t="s">
        <v>2</v>
      </c>
      <c r="K108" s="6" t="s">
        <v>2</v>
      </c>
      <c r="L108" s="6" t="s">
        <v>2</v>
      </c>
      <c r="M108" s="6" t="s">
        <v>2</v>
      </c>
      <c r="N108" s="6" t="s">
        <v>2</v>
      </c>
      <c r="O108" s="6" t="s">
        <v>2</v>
      </c>
      <c r="P108" s="6" t="s">
        <v>2</v>
      </c>
      <c r="Q108" s="6" t="s">
        <v>2</v>
      </c>
      <c r="R108" s="6" t="s">
        <v>2</v>
      </c>
      <c r="S108" s="6" t="s">
        <v>2</v>
      </c>
      <c r="T108" s="6" t="s">
        <v>2</v>
      </c>
      <c r="U108" s="6" t="s">
        <v>2</v>
      </c>
      <c r="V108" s="6" t="s">
        <v>2</v>
      </c>
      <c r="W108" s="6" t="s">
        <v>2</v>
      </c>
      <c r="X108" s="6" t="s">
        <v>2</v>
      </c>
      <c r="Y108" s="6" t="s">
        <v>2</v>
      </c>
      <c r="Z108" s="6" t="s">
        <v>2</v>
      </c>
      <c r="AA108" s="6" t="s">
        <v>2</v>
      </c>
      <c r="AB108" s="6" t="s">
        <v>2</v>
      </c>
      <c r="AC108" s="6" t="s">
        <v>2</v>
      </c>
      <c r="AD108" s="6" t="s">
        <v>2</v>
      </c>
      <c r="AE108" s="6" t="s">
        <v>2</v>
      </c>
      <c r="AF108" s="6" t="s">
        <v>2</v>
      </c>
      <c r="AG108" s="6" t="s">
        <v>2</v>
      </c>
    </row>
    <row r="109" spans="1:34" x14ac:dyDescent="0.25">
      <c r="A109" s="19"/>
      <c r="B109" s="29" t="s">
        <v>176</v>
      </c>
      <c r="C109" s="31" t="s">
        <v>2</v>
      </c>
      <c r="D109" s="31" t="s">
        <v>2</v>
      </c>
      <c r="E109" s="23" t="s">
        <v>2</v>
      </c>
      <c r="F109" s="24">
        <v>15</v>
      </c>
      <c r="G109" s="22">
        <v>18</v>
      </c>
      <c r="H109" s="31" t="s">
        <v>2</v>
      </c>
      <c r="I109" s="31" t="s">
        <v>2</v>
      </c>
      <c r="J109" s="31" t="s">
        <v>2</v>
      </c>
      <c r="K109" s="31" t="s">
        <v>2</v>
      </c>
      <c r="L109" s="31" t="s">
        <v>2</v>
      </c>
      <c r="M109" s="31" t="s">
        <v>2</v>
      </c>
      <c r="N109" s="31" t="s">
        <v>2</v>
      </c>
      <c r="O109" s="31" t="s">
        <v>2</v>
      </c>
      <c r="P109" s="31" t="s">
        <v>2</v>
      </c>
      <c r="Q109" s="31" t="s">
        <v>2</v>
      </c>
      <c r="R109" s="31" t="s">
        <v>2</v>
      </c>
      <c r="S109" s="31" t="s">
        <v>2</v>
      </c>
      <c r="T109" s="31" t="s">
        <v>2</v>
      </c>
      <c r="U109" s="31" t="s">
        <v>2</v>
      </c>
      <c r="V109" s="31" t="s">
        <v>2</v>
      </c>
      <c r="W109" s="31" t="s">
        <v>2</v>
      </c>
      <c r="X109" s="31" t="s">
        <v>2</v>
      </c>
      <c r="Y109" s="31" t="s">
        <v>2</v>
      </c>
      <c r="Z109" s="31" t="s">
        <v>2</v>
      </c>
      <c r="AA109" s="31" t="s">
        <v>2</v>
      </c>
      <c r="AB109" s="31" t="s">
        <v>2</v>
      </c>
      <c r="AC109" s="31" t="s">
        <v>2</v>
      </c>
      <c r="AD109" s="31" t="s">
        <v>2</v>
      </c>
      <c r="AE109" s="31" t="s">
        <v>2</v>
      </c>
      <c r="AF109" s="31" t="s">
        <v>2</v>
      </c>
      <c r="AG109" s="31" t="s">
        <v>2</v>
      </c>
      <c r="AH109" s="31" t="s">
        <v>2</v>
      </c>
    </row>
    <row r="110" spans="1:34" x14ac:dyDescent="0.25">
      <c r="A110" s="19"/>
      <c r="B110" s="21" t="s">
        <v>170</v>
      </c>
      <c r="C110" s="21">
        <v>19</v>
      </c>
      <c r="D110" s="24">
        <v>18</v>
      </c>
      <c r="E110" s="22">
        <v>15</v>
      </c>
      <c r="F110" s="24">
        <v>18</v>
      </c>
      <c r="G110" s="22">
        <v>17</v>
      </c>
      <c r="H110" s="24">
        <v>25</v>
      </c>
      <c r="I110" s="24">
        <v>26</v>
      </c>
      <c r="J110" s="30">
        <v>8</v>
      </c>
      <c r="K110" s="31" t="s">
        <v>2</v>
      </c>
      <c r="L110" s="6" t="s">
        <v>2</v>
      </c>
      <c r="M110" s="6" t="s">
        <v>2</v>
      </c>
      <c r="N110" s="6" t="s">
        <v>2</v>
      </c>
      <c r="O110" s="6" t="s">
        <v>2</v>
      </c>
      <c r="P110" s="6" t="s">
        <v>2</v>
      </c>
      <c r="Q110" s="6" t="s">
        <v>2</v>
      </c>
      <c r="R110" s="6" t="s">
        <v>2</v>
      </c>
      <c r="S110" s="6" t="s">
        <v>2</v>
      </c>
      <c r="T110" s="6" t="s">
        <v>2</v>
      </c>
      <c r="U110" s="6" t="s">
        <v>2</v>
      </c>
      <c r="V110" s="6" t="s">
        <v>2</v>
      </c>
      <c r="W110" s="6" t="s">
        <v>2</v>
      </c>
      <c r="X110" s="6" t="s">
        <v>2</v>
      </c>
      <c r="Y110" s="6" t="s">
        <v>2</v>
      </c>
      <c r="Z110" s="6" t="s">
        <v>2</v>
      </c>
      <c r="AA110" s="6" t="s">
        <v>2</v>
      </c>
      <c r="AB110" s="6" t="s">
        <v>2</v>
      </c>
      <c r="AC110" s="6" t="s">
        <v>2</v>
      </c>
      <c r="AD110" s="6" t="s">
        <v>2</v>
      </c>
      <c r="AE110" s="6" t="s">
        <v>2</v>
      </c>
      <c r="AF110" s="6" t="s">
        <v>2</v>
      </c>
      <c r="AG110" s="6" t="s">
        <v>2</v>
      </c>
    </row>
    <row r="111" spans="1:34" x14ac:dyDescent="0.25">
      <c r="B111" t="s">
        <v>157</v>
      </c>
      <c r="C111" s="31" t="s">
        <v>2</v>
      </c>
      <c r="D111" s="31" t="s">
        <v>2</v>
      </c>
      <c r="E111" s="23" t="s">
        <v>2</v>
      </c>
      <c r="F111" s="23" t="s">
        <v>2</v>
      </c>
      <c r="G111" s="23" t="s">
        <v>2</v>
      </c>
      <c r="H111" s="31" t="s">
        <v>2</v>
      </c>
      <c r="I111" s="31" t="s">
        <v>2</v>
      </c>
      <c r="J111" s="31" t="s">
        <v>2</v>
      </c>
      <c r="K111" s="31" t="s">
        <v>2</v>
      </c>
      <c r="L111">
        <v>5</v>
      </c>
      <c r="M111">
        <v>9</v>
      </c>
      <c r="N111">
        <v>20</v>
      </c>
      <c r="O111" s="6">
        <v>5</v>
      </c>
      <c r="P111" s="6">
        <v>1</v>
      </c>
      <c r="Q111" s="6" t="s">
        <v>2</v>
      </c>
      <c r="R111" s="6" t="s">
        <v>2</v>
      </c>
      <c r="S111" s="6" t="s">
        <v>2</v>
      </c>
      <c r="T111" s="6" t="s">
        <v>2</v>
      </c>
      <c r="U111" s="6" t="s">
        <v>2</v>
      </c>
      <c r="V111" s="6" t="s">
        <v>2</v>
      </c>
      <c r="W111" s="6" t="s">
        <v>2</v>
      </c>
      <c r="X111" s="6" t="s">
        <v>2</v>
      </c>
      <c r="Y111" s="6" t="s">
        <v>2</v>
      </c>
      <c r="Z111" s="6" t="s">
        <v>2</v>
      </c>
      <c r="AA111" s="6" t="s">
        <v>2</v>
      </c>
      <c r="AB111" s="6" t="s">
        <v>2</v>
      </c>
      <c r="AC111" s="6" t="s">
        <v>2</v>
      </c>
      <c r="AD111" s="6" t="s">
        <v>2</v>
      </c>
      <c r="AE111" s="6" t="s">
        <v>2</v>
      </c>
      <c r="AF111" s="6" t="s">
        <v>2</v>
      </c>
      <c r="AG111" s="6" t="s">
        <v>2</v>
      </c>
    </row>
    <row r="112" spans="1:34" x14ac:dyDescent="0.25">
      <c r="B112" t="s">
        <v>62</v>
      </c>
      <c r="C112">
        <v>19</v>
      </c>
      <c r="D112" s="31">
        <v>46</v>
      </c>
      <c r="E112" s="6">
        <v>33</v>
      </c>
      <c r="F112" s="31">
        <v>34</v>
      </c>
      <c r="G112" s="23">
        <v>41</v>
      </c>
      <c r="H112" s="28">
        <v>24</v>
      </c>
      <c r="I112" s="28" t="s">
        <v>2</v>
      </c>
      <c r="J112" s="28" t="s">
        <v>2</v>
      </c>
      <c r="K112" s="28" t="s">
        <v>2</v>
      </c>
      <c r="L112" s="6" t="s">
        <v>2</v>
      </c>
      <c r="M112" s="6" t="s">
        <v>2</v>
      </c>
      <c r="N112" s="6" t="s">
        <v>2</v>
      </c>
      <c r="O112" s="6" t="s">
        <v>2</v>
      </c>
      <c r="P112" s="6" t="s">
        <v>2</v>
      </c>
      <c r="Q112" s="6" t="s">
        <v>2</v>
      </c>
      <c r="R112" s="6" t="s">
        <v>2</v>
      </c>
      <c r="S112" s="6" t="s">
        <v>2</v>
      </c>
      <c r="T112" s="6" t="s">
        <v>2</v>
      </c>
      <c r="U112" s="6" t="s">
        <v>2</v>
      </c>
      <c r="V112" s="6" t="s">
        <v>2</v>
      </c>
      <c r="W112" s="6" t="s">
        <v>2</v>
      </c>
      <c r="X112" s="6" t="s">
        <v>2</v>
      </c>
      <c r="Y112" s="6" t="s">
        <v>2</v>
      </c>
      <c r="Z112" s="6" t="s">
        <v>2</v>
      </c>
      <c r="AA112" s="6" t="s">
        <v>2</v>
      </c>
      <c r="AB112" s="6" t="s">
        <v>2</v>
      </c>
      <c r="AC112" s="6" t="s">
        <v>2</v>
      </c>
      <c r="AD112" s="6" t="s">
        <v>2</v>
      </c>
      <c r="AE112" s="6" t="s">
        <v>2</v>
      </c>
      <c r="AF112" s="6" t="s">
        <v>2</v>
      </c>
      <c r="AG112" s="6" t="s">
        <v>2</v>
      </c>
    </row>
    <row r="113" spans="1:33" x14ac:dyDescent="0.25">
      <c r="B113" t="s">
        <v>63</v>
      </c>
      <c r="C113" s="28" t="s">
        <v>2</v>
      </c>
      <c r="D113" s="28" t="s">
        <v>2</v>
      </c>
      <c r="E113" s="6" t="s">
        <v>2</v>
      </c>
      <c r="F113" s="6" t="s">
        <v>2</v>
      </c>
      <c r="G113" s="6" t="s">
        <v>2</v>
      </c>
      <c r="H113" s="18">
        <v>10</v>
      </c>
      <c r="I113" s="18">
        <v>55</v>
      </c>
      <c r="J113" s="18">
        <v>16</v>
      </c>
      <c r="K113" s="18">
        <v>8</v>
      </c>
      <c r="L113">
        <f>19+11</f>
        <v>30</v>
      </c>
      <c r="M113">
        <v>28</v>
      </c>
      <c r="N113">
        <v>65</v>
      </c>
      <c r="O113" s="6">
        <v>63</v>
      </c>
      <c r="P113" s="6">
        <v>20</v>
      </c>
      <c r="Q113" s="6">
        <v>21</v>
      </c>
      <c r="R113" s="6">
        <v>4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>
        <v>3</v>
      </c>
      <c r="Y113">
        <v>1</v>
      </c>
      <c r="Z113">
        <v>2</v>
      </c>
      <c r="AA113" s="6" t="s">
        <v>2</v>
      </c>
      <c r="AB113" s="6" t="s">
        <v>2</v>
      </c>
      <c r="AC113" s="6" t="s">
        <v>2</v>
      </c>
      <c r="AD113" s="6" t="s">
        <v>2</v>
      </c>
      <c r="AE113" s="6" t="s">
        <v>2</v>
      </c>
      <c r="AF113" s="6" t="s">
        <v>2</v>
      </c>
      <c r="AG113" s="6" t="s">
        <v>2</v>
      </c>
    </row>
    <row r="114" spans="1:33" x14ac:dyDescent="0.25">
      <c r="B114" t="s">
        <v>64</v>
      </c>
      <c r="C114" s="6" t="s">
        <v>2</v>
      </c>
      <c r="D114" s="6" t="s">
        <v>2</v>
      </c>
      <c r="E114" s="6" t="s">
        <v>2</v>
      </c>
      <c r="F114" s="6" t="s">
        <v>2</v>
      </c>
      <c r="G114" s="6" t="s">
        <v>2</v>
      </c>
      <c r="H114" s="28" t="s">
        <v>2</v>
      </c>
      <c r="I114" s="28" t="s">
        <v>2</v>
      </c>
      <c r="J114" s="28" t="s">
        <v>2</v>
      </c>
      <c r="K114" s="28" t="s">
        <v>2</v>
      </c>
      <c r="L114" s="6" t="s">
        <v>2</v>
      </c>
      <c r="M114" s="6" t="s">
        <v>2</v>
      </c>
      <c r="N114" s="6" t="s">
        <v>2</v>
      </c>
      <c r="O114" s="6" t="s">
        <v>2</v>
      </c>
      <c r="P114" s="6" t="s">
        <v>2</v>
      </c>
      <c r="Q114" s="6" t="s">
        <v>2</v>
      </c>
      <c r="R114" s="6" t="s">
        <v>2</v>
      </c>
      <c r="S114" s="6" t="s">
        <v>2</v>
      </c>
      <c r="T114" s="6" t="s">
        <v>2</v>
      </c>
      <c r="U114" s="6" t="s">
        <v>2</v>
      </c>
      <c r="V114" s="6" t="s">
        <v>2</v>
      </c>
      <c r="W114" s="6" t="s">
        <v>2</v>
      </c>
      <c r="X114" s="6" t="s">
        <v>2</v>
      </c>
      <c r="Y114" s="6" t="s">
        <v>2</v>
      </c>
      <c r="Z114">
        <v>1</v>
      </c>
      <c r="AA114">
        <v>7</v>
      </c>
      <c r="AB114">
        <v>2</v>
      </c>
      <c r="AC114">
        <v>0</v>
      </c>
      <c r="AD114">
        <v>0</v>
      </c>
      <c r="AE114">
        <v>0</v>
      </c>
      <c r="AF114">
        <v>0</v>
      </c>
      <c r="AG114">
        <v>0</v>
      </c>
    </row>
    <row r="115" spans="1:33" x14ac:dyDescent="0.25">
      <c r="B115" t="s">
        <v>177</v>
      </c>
      <c r="C115" s="6" t="s">
        <v>2</v>
      </c>
      <c r="D115" s="6" t="s">
        <v>2</v>
      </c>
      <c r="E115" s="6" t="s">
        <v>2</v>
      </c>
      <c r="F115" s="6" t="s">
        <v>2</v>
      </c>
      <c r="G115" s="6" t="s">
        <v>2</v>
      </c>
      <c r="H115" s="28">
        <v>38</v>
      </c>
      <c r="I115" s="28">
        <v>19</v>
      </c>
      <c r="J115" s="28" t="s">
        <v>2</v>
      </c>
      <c r="K115" s="28" t="s">
        <v>2</v>
      </c>
      <c r="L115" s="6" t="s">
        <v>2</v>
      </c>
      <c r="M115" s="6" t="s">
        <v>2</v>
      </c>
      <c r="N115" s="6" t="s">
        <v>2</v>
      </c>
      <c r="O115" s="6" t="s">
        <v>2</v>
      </c>
      <c r="P115" s="6" t="s">
        <v>2</v>
      </c>
      <c r="Q115" s="6" t="s">
        <v>2</v>
      </c>
      <c r="R115" s="6" t="s">
        <v>2</v>
      </c>
      <c r="S115" s="6" t="s">
        <v>2</v>
      </c>
      <c r="T115" s="6" t="s">
        <v>2</v>
      </c>
      <c r="U115" s="6" t="s">
        <v>2</v>
      </c>
      <c r="V115" s="6" t="s">
        <v>2</v>
      </c>
      <c r="W115" s="6" t="s">
        <v>2</v>
      </c>
      <c r="X115" s="6" t="s">
        <v>2</v>
      </c>
      <c r="Y115" s="6" t="s">
        <v>2</v>
      </c>
      <c r="Z115" s="6" t="s">
        <v>2</v>
      </c>
      <c r="AA115" s="6" t="s">
        <v>2</v>
      </c>
      <c r="AB115" s="6" t="s">
        <v>2</v>
      </c>
      <c r="AC115" s="6" t="s">
        <v>2</v>
      </c>
      <c r="AD115" s="6" t="s">
        <v>2</v>
      </c>
      <c r="AE115" s="6" t="s">
        <v>2</v>
      </c>
      <c r="AF115" s="6" t="s">
        <v>2</v>
      </c>
      <c r="AG115" s="6" t="s">
        <v>2</v>
      </c>
    </row>
    <row r="116" spans="1:33" x14ac:dyDescent="0.25">
      <c r="B116" t="s">
        <v>65</v>
      </c>
      <c r="C116" s="6" t="s">
        <v>2</v>
      </c>
      <c r="D116" s="6" t="s">
        <v>2</v>
      </c>
      <c r="E116" s="6" t="s">
        <v>2</v>
      </c>
      <c r="F116" s="6" t="s">
        <v>2</v>
      </c>
      <c r="G116" s="6" t="s">
        <v>2</v>
      </c>
      <c r="H116" s="28" t="s">
        <v>2</v>
      </c>
      <c r="I116" s="28" t="s">
        <v>2</v>
      </c>
      <c r="J116" s="18">
        <v>5</v>
      </c>
      <c r="K116" s="18">
        <v>2</v>
      </c>
      <c r="L116">
        <v>1</v>
      </c>
      <c r="M116" s="6" t="s">
        <v>2</v>
      </c>
      <c r="N116" s="6" t="s">
        <v>2</v>
      </c>
      <c r="O116" s="6" t="s">
        <v>2</v>
      </c>
      <c r="P116" s="6" t="s">
        <v>2</v>
      </c>
      <c r="Q116" s="6" t="s">
        <v>2</v>
      </c>
      <c r="R116" s="6" t="s">
        <v>2</v>
      </c>
      <c r="S116" s="6" t="s">
        <v>2</v>
      </c>
      <c r="T116" s="6" t="s">
        <v>2</v>
      </c>
      <c r="U116" s="6" t="s">
        <v>2</v>
      </c>
      <c r="V116" s="6" t="s">
        <v>2</v>
      </c>
      <c r="W116" s="6" t="s">
        <v>2</v>
      </c>
      <c r="X116" s="6" t="s">
        <v>2</v>
      </c>
      <c r="Y116" s="6" t="s">
        <v>2</v>
      </c>
      <c r="Z116" s="6" t="s">
        <v>2</v>
      </c>
      <c r="AA116" s="6" t="s">
        <v>2</v>
      </c>
      <c r="AB116" s="6" t="s">
        <v>2</v>
      </c>
      <c r="AC116" s="6" t="s">
        <v>2</v>
      </c>
      <c r="AD116" s="6" t="s">
        <v>2</v>
      </c>
      <c r="AE116" s="6" t="s">
        <v>2</v>
      </c>
      <c r="AF116" s="6" t="s">
        <v>2</v>
      </c>
      <c r="AG116" s="6" t="s">
        <v>2</v>
      </c>
    </row>
    <row r="117" spans="1:33" x14ac:dyDescent="0.25">
      <c r="B117" t="s">
        <v>66</v>
      </c>
      <c r="C117" s="6" t="s">
        <v>2</v>
      </c>
      <c r="D117" s="6" t="s">
        <v>2</v>
      </c>
      <c r="E117" s="6" t="s">
        <v>2</v>
      </c>
      <c r="F117" s="6" t="s">
        <v>2</v>
      </c>
      <c r="G117" s="6" t="s">
        <v>2</v>
      </c>
      <c r="H117" s="28" t="s">
        <v>2</v>
      </c>
      <c r="I117" s="28" t="s">
        <v>2</v>
      </c>
      <c r="J117" s="28" t="s">
        <v>2</v>
      </c>
      <c r="K117" s="28" t="s">
        <v>2</v>
      </c>
      <c r="L117" s="6" t="s">
        <v>2</v>
      </c>
      <c r="M117" s="6" t="s">
        <v>2</v>
      </c>
      <c r="N117" s="6" t="s">
        <v>2</v>
      </c>
      <c r="O117" s="6">
        <v>7</v>
      </c>
      <c r="P117" s="6">
        <v>58</v>
      </c>
      <c r="Q117" s="6">
        <v>44</v>
      </c>
      <c r="R117" s="6">
        <v>15</v>
      </c>
      <c r="S117" s="6">
        <v>2</v>
      </c>
      <c r="T117" s="6">
        <v>0</v>
      </c>
      <c r="U117" s="6">
        <v>0</v>
      </c>
      <c r="V117" s="6">
        <v>0</v>
      </c>
      <c r="W117" s="6">
        <v>1</v>
      </c>
      <c r="X117">
        <v>8</v>
      </c>
      <c r="Y117">
        <v>6</v>
      </c>
      <c r="Z117">
        <v>1</v>
      </c>
      <c r="AA117" s="6" t="s">
        <v>2</v>
      </c>
      <c r="AB117" s="6" t="s">
        <v>2</v>
      </c>
      <c r="AC117" s="6" t="s">
        <v>2</v>
      </c>
      <c r="AD117" s="6" t="s">
        <v>2</v>
      </c>
      <c r="AE117" s="6" t="s">
        <v>2</v>
      </c>
      <c r="AF117" s="6" t="s">
        <v>2</v>
      </c>
      <c r="AG117" s="6" t="s">
        <v>2</v>
      </c>
    </row>
    <row r="118" spans="1:33" x14ac:dyDescent="0.25">
      <c r="B118" t="s">
        <v>67</v>
      </c>
      <c r="C118" s="6" t="s">
        <v>2</v>
      </c>
      <c r="D118" s="6" t="s">
        <v>2</v>
      </c>
      <c r="E118" s="6" t="s">
        <v>2</v>
      </c>
      <c r="F118" s="6" t="s">
        <v>2</v>
      </c>
      <c r="G118" s="6" t="s">
        <v>2</v>
      </c>
      <c r="H118" s="28" t="s">
        <v>2</v>
      </c>
      <c r="I118" s="28" t="s">
        <v>2</v>
      </c>
      <c r="J118" s="6" t="s">
        <v>2</v>
      </c>
      <c r="K118" s="6" t="s">
        <v>2</v>
      </c>
      <c r="L118" s="6" t="s">
        <v>2</v>
      </c>
      <c r="M118" s="6" t="s">
        <v>2</v>
      </c>
      <c r="N118" s="6" t="s">
        <v>2</v>
      </c>
      <c r="O118" s="6" t="s">
        <v>2</v>
      </c>
      <c r="P118" s="6" t="s">
        <v>2</v>
      </c>
      <c r="Q118" s="6" t="s">
        <v>2</v>
      </c>
      <c r="R118" s="6" t="s">
        <v>2</v>
      </c>
      <c r="S118" s="6" t="s">
        <v>2</v>
      </c>
      <c r="T118" s="6" t="s">
        <v>2</v>
      </c>
      <c r="U118" s="6" t="s">
        <v>2</v>
      </c>
      <c r="V118" s="6" t="s">
        <v>2</v>
      </c>
      <c r="W118" s="6" t="s">
        <v>2</v>
      </c>
      <c r="X118" s="6" t="s">
        <v>2</v>
      </c>
      <c r="Y118" s="6" t="s">
        <v>2</v>
      </c>
      <c r="Z118">
        <v>3</v>
      </c>
      <c r="AA118">
        <v>7</v>
      </c>
      <c r="AB118">
        <v>7</v>
      </c>
      <c r="AC118">
        <v>0</v>
      </c>
      <c r="AD118">
        <v>0</v>
      </c>
      <c r="AE118">
        <v>0</v>
      </c>
      <c r="AF118">
        <v>0</v>
      </c>
      <c r="AG118">
        <v>0</v>
      </c>
    </row>
    <row r="119" spans="1:33" x14ac:dyDescent="0.25">
      <c r="A119" s="7" t="s">
        <v>68</v>
      </c>
      <c r="B119" s="7"/>
      <c r="C119" s="8">
        <f t="shared" ref="C119" si="101">SUM(C120:C121)</f>
        <v>0</v>
      </c>
      <c r="D119" s="8">
        <f t="shared" ref="D119:K119" si="102">SUM(D120:D121)</f>
        <v>0</v>
      </c>
      <c r="E119" s="8">
        <f t="shared" si="102"/>
        <v>0</v>
      </c>
      <c r="F119" s="8">
        <f t="shared" si="102"/>
        <v>0</v>
      </c>
      <c r="G119" s="8">
        <f t="shared" si="102"/>
        <v>0</v>
      </c>
      <c r="H119" s="8">
        <f t="shared" si="102"/>
        <v>0</v>
      </c>
      <c r="I119" s="8">
        <f t="shared" si="102"/>
        <v>0</v>
      </c>
      <c r="J119" s="8">
        <f t="shared" si="102"/>
        <v>0</v>
      </c>
      <c r="K119" s="8">
        <f t="shared" si="102"/>
        <v>0</v>
      </c>
      <c r="L119" s="8">
        <f t="shared" ref="L119:AC119" si="103">SUM(L120:L121)</f>
        <v>0</v>
      </c>
      <c r="M119" s="8">
        <f t="shared" si="103"/>
        <v>6</v>
      </c>
      <c r="N119" s="8">
        <f t="shared" si="103"/>
        <v>0</v>
      </c>
      <c r="O119" s="8">
        <f t="shared" si="103"/>
        <v>0</v>
      </c>
      <c r="P119" s="8">
        <f t="shared" si="103"/>
        <v>0</v>
      </c>
      <c r="Q119" s="8">
        <f t="shared" si="103"/>
        <v>0</v>
      </c>
      <c r="R119" s="8">
        <f t="shared" si="103"/>
        <v>0</v>
      </c>
      <c r="S119" s="8">
        <f t="shared" si="103"/>
        <v>0</v>
      </c>
      <c r="T119" s="8">
        <f t="shared" si="103"/>
        <v>0</v>
      </c>
      <c r="U119" s="8">
        <f t="shared" si="103"/>
        <v>0</v>
      </c>
      <c r="V119" s="8">
        <f t="shared" si="103"/>
        <v>0</v>
      </c>
      <c r="W119" s="8">
        <f t="shared" si="103"/>
        <v>0</v>
      </c>
      <c r="X119" s="8">
        <f t="shared" si="103"/>
        <v>0</v>
      </c>
      <c r="Y119" s="8">
        <f t="shared" si="103"/>
        <v>0</v>
      </c>
      <c r="Z119" s="8">
        <f t="shared" si="103"/>
        <v>0</v>
      </c>
      <c r="AA119" s="8">
        <f t="shared" si="103"/>
        <v>0</v>
      </c>
      <c r="AB119" s="8">
        <f t="shared" si="103"/>
        <v>0</v>
      </c>
      <c r="AC119" s="8">
        <f t="shared" si="103"/>
        <v>1</v>
      </c>
      <c r="AD119" s="8">
        <f>SUM(AD120:AD121)</f>
        <v>1</v>
      </c>
      <c r="AE119" s="8">
        <f>SUM(AE120:AE121)</f>
        <v>0</v>
      </c>
      <c r="AF119" s="8">
        <f>SUM(AF120:AF121)</f>
        <v>0</v>
      </c>
      <c r="AG119" s="8">
        <f>SUM(AG120:AG121)</f>
        <v>1</v>
      </c>
    </row>
    <row r="120" spans="1:33" x14ac:dyDescent="0.25">
      <c r="B120" t="s">
        <v>69</v>
      </c>
      <c r="C120" s="6" t="s">
        <v>2</v>
      </c>
      <c r="D120" s="6" t="s">
        <v>2</v>
      </c>
      <c r="E120" s="6" t="s">
        <v>2</v>
      </c>
      <c r="F120" s="6" t="s">
        <v>2</v>
      </c>
      <c r="G120" s="6" t="s">
        <v>2</v>
      </c>
      <c r="H120" s="6" t="s">
        <v>2</v>
      </c>
      <c r="I120" s="6" t="s">
        <v>2</v>
      </c>
      <c r="J120" s="6" t="s">
        <v>2</v>
      </c>
      <c r="K120" s="6" t="s">
        <v>2</v>
      </c>
      <c r="L120">
        <v>0</v>
      </c>
      <c r="M120" s="6">
        <v>6</v>
      </c>
      <c r="N120" s="6" t="s">
        <v>2</v>
      </c>
      <c r="O120" s="6" t="s">
        <v>2</v>
      </c>
      <c r="P120" s="6" t="s">
        <v>2</v>
      </c>
      <c r="Q120" s="6" t="s">
        <v>2</v>
      </c>
      <c r="R120" s="6" t="s">
        <v>2</v>
      </c>
      <c r="S120" s="6" t="s">
        <v>2</v>
      </c>
      <c r="T120" s="6" t="s">
        <v>2</v>
      </c>
      <c r="U120" s="6" t="s">
        <v>2</v>
      </c>
      <c r="V120" s="6" t="s">
        <v>2</v>
      </c>
      <c r="W120" s="6" t="s">
        <v>2</v>
      </c>
      <c r="X120" s="6" t="s">
        <v>2</v>
      </c>
      <c r="Y120" s="6" t="s">
        <v>2</v>
      </c>
      <c r="Z120" s="6" t="s">
        <v>2</v>
      </c>
      <c r="AA120" s="6" t="s">
        <v>2</v>
      </c>
      <c r="AB120" s="6" t="s">
        <v>2</v>
      </c>
      <c r="AC120" s="6" t="s">
        <v>2</v>
      </c>
      <c r="AD120" s="6" t="s">
        <v>2</v>
      </c>
      <c r="AE120" s="6" t="s">
        <v>2</v>
      </c>
      <c r="AF120" s="6" t="s">
        <v>2</v>
      </c>
      <c r="AG120" s="6" t="s">
        <v>2</v>
      </c>
    </row>
    <row r="121" spans="1:33" x14ac:dyDescent="0.25">
      <c r="B121" t="s">
        <v>123</v>
      </c>
      <c r="C121" s="6" t="s">
        <v>2</v>
      </c>
      <c r="D121" s="6" t="s">
        <v>2</v>
      </c>
      <c r="E121" s="6" t="s">
        <v>2</v>
      </c>
      <c r="F121" s="6" t="s">
        <v>2</v>
      </c>
      <c r="G121" s="6" t="s">
        <v>2</v>
      </c>
      <c r="H121" s="6" t="s">
        <v>2</v>
      </c>
      <c r="I121" s="28" t="s">
        <v>2</v>
      </c>
      <c r="J121" s="28" t="s">
        <v>2</v>
      </c>
      <c r="K121" s="28" t="s">
        <v>2</v>
      </c>
      <c r="L121" s="28" t="s">
        <v>2</v>
      </c>
      <c r="M121" s="6" t="s">
        <v>2</v>
      </c>
      <c r="N121" s="6" t="s">
        <v>2</v>
      </c>
      <c r="O121" s="6" t="s">
        <v>2</v>
      </c>
      <c r="P121" s="6" t="s">
        <v>2</v>
      </c>
      <c r="Q121" s="6" t="s">
        <v>2</v>
      </c>
      <c r="R121" s="6" t="s">
        <v>2</v>
      </c>
      <c r="S121" s="6" t="s">
        <v>2</v>
      </c>
      <c r="T121" s="6" t="s">
        <v>2</v>
      </c>
      <c r="U121" s="6" t="s">
        <v>2</v>
      </c>
      <c r="V121" s="6" t="s">
        <v>2</v>
      </c>
      <c r="W121" s="6" t="s">
        <v>2</v>
      </c>
      <c r="X121" s="6" t="s">
        <v>2</v>
      </c>
      <c r="Y121" s="6" t="s">
        <v>2</v>
      </c>
      <c r="Z121" s="6" t="s">
        <v>2</v>
      </c>
      <c r="AA121" s="6" t="s">
        <v>2</v>
      </c>
      <c r="AB121" s="6" t="s">
        <v>2</v>
      </c>
      <c r="AC121" s="6">
        <v>1</v>
      </c>
      <c r="AD121" s="6">
        <v>1</v>
      </c>
      <c r="AE121" s="6">
        <v>0</v>
      </c>
      <c r="AF121" s="6">
        <v>0</v>
      </c>
      <c r="AG121" s="6">
        <v>1</v>
      </c>
    </row>
    <row r="122" spans="1:33" x14ac:dyDescent="0.25">
      <c r="A122" s="7" t="s">
        <v>70</v>
      </c>
      <c r="B122" s="7"/>
      <c r="C122" s="27">
        <f>SUM(C123:C140)</f>
        <v>132</v>
      </c>
      <c r="D122" s="27">
        <f t="shared" ref="D122:T122" si="104">SUM(D123:D140)</f>
        <v>165</v>
      </c>
      <c r="E122" s="27">
        <f t="shared" si="104"/>
        <v>183</v>
      </c>
      <c r="F122" s="27">
        <f t="shared" si="104"/>
        <v>222</v>
      </c>
      <c r="G122" s="27">
        <f t="shared" si="104"/>
        <v>295</v>
      </c>
      <c r="H122" s="27">
        <f t="shared" si="104"/>
        <v>341</v>
      </c>
      <c r="I122" s="27">
        <f t="shared" si="104"/>
        <v>377</v>
      </c>
      <c r="J122" s="27">
        <f t="shared" si="104"/>
        <v>343</v>
      </c>
      <c r="K122" s="27">
        <f t="shared" si="104"/>
        <v>265</v>
      </c>
      <c r="L122" s="27">
        <f t="shared" si="104"/>
        <v>205</v>
      </c>
      <c r="M122" s="27">
        <f t="shared" si="104"/>
        <v>163</v>
      </c>
      <c r="N122" s="27">
        <f t="shared" si="104"/>
        <v>193</v>
      </c>
      <c r="O122" s="27">
        <f t="shared" si="104"/>
        <v>189</v>
      </c>
      <c r="P122" s="27">
        <f t="shared" si="104"/>
        <v>168</v>
      </c>
      <c r="Q122" s="27">
        <f t="shared" si="104"/>
        <v>216</v>
      </c>
      <c r="R122" s="27">
        <f t="shared" si="104"/>
        <v>61</v>
      </c>
      <c r="S122" s="27">
        <f t="shared" si="104"/>
        <v>135</v>
      </c>
      <c r="T122" s="27">
        <f t="shared" si="104"/>
        <v>104</v>
      </c>
      <c r="U122" s="8">
        <f t="shared" ref="N122:AG122" si="105">SUM(U125:U140)</f>
        <v>126</v>
      </c>
      <c r="V122" s="8">
        <f t="shared" si="105"/>
        <v>154</v>
      </c>
      <c r="W122" s="8">
        <f t="shared" si="105"/>
        <v>136</v>
      </c>
      <c r="X122" s="8">
        <f t="shared" si="105"/>
        <v>111</v>
      </c>
      <c r="Y122" s="8">
        <f t="shared" si="105"/>
        <v>93</v>
      </c>
      <c r="Z122" s="8">
        <f t="shared" si="105"/>
        <v>108</v>
      </c>
      <c r="AA122" s="8">
        <f t="shared" si="105"/>
        <v>173</v>
      </c>
      <c r="AB122" s="8">
        <f t="shared" si="105"/>
        <v>246</v>
      </c>
      <c r="AC122" s="8">
        <f t="shared" si="105"/>
        <v>201</v>
      </c>
      <c r="AD122" s="8">
        <f t="shared" si="105"/>
        <v>161</v>
      </c>
      <c r="AE122" s="8">
        <f t="shared" si="105"/>
        <v>186</v>
      </c>
      <c r="AF122" s="8">
        <f t="shared" si="105"/>
        <v>185</v>
      </c>
      <c r="AG122" s="8">
        <f t="shared" si="105"/>
        <v>229</v>
      </c>
    </row>
    <row r="123" spans="1:33" x14ac:dyDescent="0.25">
      <c r="A123" s="19"/>
      <c r="B123" s="32" t="s">
        <v>190</v>
      </c>
      <c r="C123" s="19">
        <v>24</v>
      </c>
      <c r="D123" s="6" t="s">
        <v>2</v>
      </c>
      <c r="E123" s="6" t="s">
        <v>2</v>
      </c>
      <c r="F123" s="6" t="s">
        <v>2</v>
      </c>
      <c r="G123" s="6" t="s">
        <v>2</v>
      </c>
      <c r="H123" s="6" t="s">
        <v>2</v>
      </c>
      <c r="I123" s="6" t="s">
        <v>2</v>
      </c>
      <c r="J123" s="6" t="s">
        <v>2</v>
      </c>
      <c r="K123" s="6" t="s">
        <v>2</v>
      </c>
      <c r="L123" s="6" t="s">
        <v>2</v>
      </c>
      <c r="M123" s="6" t="s">
        <v>2</v>
      </c>
      <c r="N123" s="6" t="s">
        <v>2</v>
      </c>
      <c r="O123" s="6" t="s">
        <v>2</v>
      </c>
      <c r="P123" s="6" t="s">
        <v>2</v>
      </c>
      <c r="Q123" s="6" t="s">
        <v>2</v>
      </c>
      <c r="R123" s="6" t="s">
        <v>2</v>
      </c>
      <c r="S123" s="6" t="s">
        <v>2</v>
      </c>
      <c r="T123" s="6" t="s">
        <v>2</v>
      </c>
      <c r="U123" s="6" t="s">
        <v>2</v>
      </c>
      <c r="V123" s="6" t="s">
        <v>2</v>
      </c>
      <c r="W123" s="6" t="s">
        <v>2</v>
      </c>
      <c r="X123" s="6" t="s">
        <v>2</v>
      </c>
      <c r="Y123" s="6" t="s">
        <v>2</v>
      </c>
      <c r="Z123" s="6" t="s">
        <v>2</v>
      </c>
      <c r="AA123" s="6" t="s">
        <v>2</v>
      </c>
      <c r="AB123" s="6" t="s">
        <v>2</v>
      </c>
      <c r="AC123" s="6" t="s">
        <v>2</v>
      </c>
      <c r="AD123" s="6" t="s">
        <v>2</v>
      </c>
      <c r="AE123" s="6" t="s">
        <v>2</v>
      </c>
      <c r="AF123" s="6" t="s">
        <v>2</v>
      </c>
      <c r="AG123" s="6" t="s">
        <v>2</v>
      </c>
    </row>
    <row r="124" spans="1:33" x14ac:dyDescent="0.25">
      <c r="A124" s="19"/>
      <c r="B124" s="32" t="s">
        <v>191</v>
      </c>
      <c r="C124" s="19">
        <v>8</v>
      </c>
      <c r="D124" s="6" t="s">
        <v>2</v>
      </c>
      <c r="E124" s="6" t="s">
        <v>2</v>
      </c>
      <c r="F124" s="6" t="s">
        <v>2</v>
      </c>
      <c r="G124" s="6" t="s">
        <v>2</v>
      </c>
      <c r="H124" s="6" t="s">
        <v>2</v>
      </c>
      <c r="I124" s="6" t="s">
        <v>2</v>
      </c>
      <c r="J124" s="6" t="s">
        <v>2</v>
      </c>
      <c r="K124" s="6" t="s">
        <v>2</v>
      </c>
      <c r="L124" s="6" t="s">
        <v>2</v>
      </c>
      <c r="M124" s="6" t="s">
        <v>2</v>
      </c>
      <c r="N124" s="6" t="s">
        <v>2</v>
      </c>
      <c r="O124" s="6" t="s">
        <v>2</v>
      </c>
      <c r="P124" s="6" t="s">
        <v>2</v>
      </c>
      <c r="Q124" s="6" t="s">
        <v>2</v>
      </c>
      <c r="R124" s="6" t="s">
        <v>2</v>
      </c>
      <c r="S124" s="6" t="s">
        <v>2</v>
      </c>
      <c r="T124" s="6" t="s">
        <v>2</v>
      </c>
      <c r="U124" s="6" t="s">
        <v>2</v>
      </c>
      <c r="V124" s="6" t="s">
        <v>2</v>
      </c>
      <c r="W124" s="6" t="s">
        <v>2</v>
      </c>
      <c r="X124" s="6" t="s">
        <v>2</v>
      </c>
      <c r="Y124" s="6" t="s">
        <v>2</v>
      </c>
      <c r="Z124" s="6" t="s">
        <v>2</v>
      </c>
      <c r="AA124" s="6" t="s">
        <v>2</v>
      </c>
      <c r="AB124" s="6" t="s">
        <v>2</v>
      </c>
      <c r="AC124" s="6" t="s">
        <v>2</v>
      </c>
      <c r="AD124" s="6" t="s">
        <v>2</v>
      </c>
      <c r="AE124" s="6" t="s">
        <v>2</v>
      </c>
      <c r="AF124" s="6" t="s">
        <v>2</v>
      </c>
      <c r="AG124" s="6" t="s">
        <v>2</v>
      </c>
    </row>
    <row r="125" spans="1:33" x14ac:dyDescent="0.25">
      <c r="B125" s="18" t="s">
        <v>71</v>
      </c>
      <c r="C125">
        <v>1</v>
      </c>
      <c r="D125" s="18">
        <v>18</v>
      </c>
      <c r="E125" s="18">
        <v>5</v>
      </c>
      <c r="F125" s="18">
        <v>10</v>
      </c>
      <c r="G125" s="18">
        <v>20</v>
      </c>
      <c r="H125" s="18">
        <v>20</v>
      </c>
      <c r="I125" s="18">
        <v>43</v>
      </c>
      <c r="J125" s="18">
        <v>32</v>
      </c>
      <c r="K125" s="18">
        <v>29</v>
      </c>
      <c r="L125" s="18">
        <v>31</v>
      </c>
      <c r="M125">
        <v>18</v>
      </c>
      <c r="N125">
        <v>37</v>
      </c>
      <c r="O125" s="6">
        <v>19</v>
      </c>
      <c r="P125" s="6">
        <v>27</v>
      </c>
      <c r="Q125" s="6">
        <v>23</v>
      </c>
      <c r="R125" s="6">
        <v>8</v>
      </c>
      <c r="S125" s="6">
        <v>23</v>
      </c>
      <c r="T125" s="6">
        <v>15</v>
      </c>
      <c r="U125" s="6">
        <v>20</v>
      </c>
      <c r="V125" s="6">
        <v>2</v>
      </c>
      <c r="W125" s="6">
        <v>3</v>
      </c>
      <c r="X125">
        <v>20</v>
      </c>
      <c r="Y125">
        <v>5</v>
      </c>
      <c r="Z125">
        <v>0</v>
      </c>
      <c r="AA125">
        <v>0</v>
      </c>
      <c r="AB125">
        <v>0</v>
      </c>
      <c r="AC125" s="6" t="s">
        <v>2</v>
      </c>
      <c r="AD125" s="6" t="s">
        <v>2</v>
      </c>
      <c r="AE125" s="6" t="s">
        <v>2</v>
      </c>
      <c r="AF125" s="6" t="s">
        <v>2</v>
      </c>
      <c r="AG125" s="6" t="s">
        <v>2</v>
      </c>
    </row>
    <row r="126" spans="1:33" x14ac:dyDescent="0.25">
      <c r="B126" t="s">
        <v>147</v>
      </c>
      <c r="C126" s="26" t="s">
        <v>2</v>
      </c>
      <c r="D126" s="26" t="s">
        <v>2</v>
      </c>
      <c r="E126" s="26" t="s">
        <v>2</v>
      </c>
      <c r="F126" s="26" t="s">
        <v>2</v>
      </c>
      <c r="G126" s="26" t="s">
        <v>2</v>
      </c>
      <c r="H126" s="26" t="s">
        <v>2</v>
      </c>
      <c r="I126" s="26" t="s">
        <v>2</v>
      </c>
      <c r="J126" s="26" t="s">
        <v>2</v>
      </c>
      <c r="K126" s="26" t="s">
        <v>2</v>
      </c>
      <c r="L126" s="26" t="s">
        <v>2</v>
      </c>
      <c r="M126" s="10" t="s">
        <v>2</v>
      </c>
      <c r="N126" s="10" t="s">
        <v>2</v>
      </c>
      <c r="O126" s="10" t="s">
        <v>2</v>
      </c>
      <c r="P126" s="10" t="s">
        <v>2</v>
      </c>
      <c r="Q126" s="10" t="s">
        <v>2</v>
      </c>
      <c r="R126" s="10" t="s">
        <v>2</v>
      </c>
      <c r="S126" s="10" t="s">
        <v>2</v>
      </c>
      <c r="T126" s="10" t="s">
        <v>2</v>
      </c>
      <c r="U126" s="10" t="s">
        <v>2</v>
      </c>
      <c r="V126" s="10" t="s">
        <v>2</v>
      </c>
      <c r="W126" s="10" t="s">
        <v>2</v>
      </c>
      <c r="X126" s="10" t="s">
        <v>2</v>
      </c>
      <c r="Y126" s="10" t="s">
        <v>2</v>
      </c>
      <c r="Z126" s="10" t="s">
        <v>2</v>
      </c>
      <c r="AA126" s="10" t="s">
        <v>2</v>
      </c>
      <c r="AB126" s="10" t="s">
        <v>2</v>
      </c>
      <c r="AC126" s="10" t="s">
        <v>2</v>
      </c>
      <c r="AD126" s="10" t="s">
        <v>2</v>
      </c>
      <c r="AE126" s="10" t="s">
        <v>2</v>
      </c>
      <c r="AF126" s="6">
        <v>145</v>
      </c>
      <c r="AG126" s="6">
        <v>182</v>
      </c>
    </row>
    <row r="127" spans="1:33" x14ac:dyDescent="0.25">
      <c r="B127" t="s">
        <v>124</v>
      </c>
      <c r="C127" s="26" t="s">
        <v>2</v>
      </c>
      <c r="D127" s="26" t="s">
        <v>2</v>
      </c>
      <c r="E127" s="26" t="s">
        <v>2</v>
      </c>
      <c r="F127" s="26" t="s">
        <v>2</v>
      </c>
      <c r="G127" s="26" t="s">
        <v>2</v>
      </c>
      <c r="H127" s="26" t="s">
        <v>2</v>
      </c>
      <c r="I127" s="26" t="s">
        <v>2</v>
      </c>
      <c r="J127" s="26" t="s">
        <v>2</v>
      </c>
      <c r="K127" s="26" t="s">
        <v>2</v>
      </c>
      <c r="L127" s="26" t="s">
        <v>2</v>
      </c>
      <c r="M127" s="10" t="s">
        <v>2</v>
      </c>
      <c r="N127" s="10" t="s">
        <v>2</v>
      </c>
      <c r="O127" s="10" t="s">
        <v>2</v>
      </c>
      <c r="P127" s="10" t="s">
        <v>2</v>
      </c>
      <c r="Q127" s="10" t="s">
        <v>2</v>
      </c>
      <c r="R127" s="10" t="s">
        <v>2</v>
      </c>
      <c r="S127" s="10" t="s">
        <v>2</v>
      </c>
      <c r="T127" s="10" t="s">
        <v>2</v>
      </c>
      <c r="U127" s="10" t="s">
        <v>2</v>
      </c>
      <c r="V127" s="10" t="s">
        <v>2</v>
      </c>
      <c r="W127" s="10" t="s">
        <v>2</v>
      </c>
      <c r="X127" s="10" t="s">
        <v>2</v>
      </c>
      <c r="Y127" s="10" t="s">
        <v>2</v>
      </c>
      <c r="Z127" s="10" t="s">
        <v>2</v>
      </c>
      <c r="AA127" s="10" t="s">
        <v>2</v>
      </c>
      <c r="AB127" s="10" t="s">
        <v>2</v>
      </c>
      <c r="AC127">
        <v>11</v>
      </c>
      <c r="AD127">
        <v>38</v>
      </c>
      <c r="AE127">
        <v>53</v>
      </c>
      <c r="AF127" s="6" t="s">
        <v>2</v>
      </c>
      <c r="AG127" s="6" t="s">
        <v>2</v>
      </c>
    </row>
    <row r="128" spans="1:33" x14ac:dyDescent="0.25">
      <c r="B128" t="s">
        <v>192</v>
      </c>
      <c r="C128">
        <v>9</v>
      </c>
      <c r="D128" s="26" t="s">
        <v>2</v>
      </c>
      <c r="E128" s="26" t="s">
        <v>2</v>
      </c>
      <c r="F128" s="26" t="s">
        <v>2</v>
      </c>
      <c r="G128" s="26" t="s">
        <v>2</v>
      </c>
      <c r="H128" s="26" t="s">
        <v>2</v>
      </c>
      <c r="I128" s="26" t="s">
        <v>2</v>
      </c>
      <c r="J128" s="26" t="s">
        <v>2</v>
      </c>
      <c r="K128" s="26" t="s">
        <v>2</v>
      </c>
      <c r="L128" s="26" t="s">
        <v>2</v>
      </c>
      <c r="M128" s="10" t="s">
        <v>2</v>
      </c>
      <c r="N128" s="10" t="s">
        <v>2</v>
      </c>
      <c r="O128" s="10" t="s">
        <v>2</v>
      </c>
      <c r="P128" s="10" t="s">
        <v>2</v>
      </c>
      <c r="Q128" s="10" t="s">
        <v>2</v>
      </c>
      <c r="R128" s="10" t="s">
        <v>2</v>
      </c>
      <c r="S128" s="10" t="s">
        <v>2</v>
      </c>
      <c r="T128" s="10" t="s">
        <v>2</v>
      </c>
      <c r="U128" s="10" t="s">
        <v>2</v>
      </c>
      <c r="V128" s="10" t="s">
        <v>2</v>
      </c>
      <c r="W128" s="10" t="s">
        <v>2</v>
      </c>
      <c r="X128" s="10" t="s">
        <v>2</v>
      </c>
      <c r="Y128" s="10" t="s">
        <v>2</v>
      </c>
      <c r="Z128" s="10" t="s">
        <v>2</v>
      </c>
      <c r="AA128" s="10" t="s">
        <v>2</v>
      </c>
      <c r="AB128" s="10" t="s">
        <v>2</v>
      </c>
      <c r="AC128" s="10" t="s">
        <v>2</v>
      </c>
      <c r="AD128" s="10" t="s">
        <v>2</v>
      </c>
      <c r="AE128" s="10" t="s">
        <v>2</v>
      </c>
      <c r="AF128" s="10" t="s">
        <v>2</v>
      </c>
      <c r="AG128" s="10" t="s">
        <v>2</v>
      </c>
    </row>
    <row r="129" spans="1:33" x14ac:dyDescent="0.25">
      <c r="B129" t="s">
        <v>72</v>
      </c>
      <c r="C129">
        <v>10</v>
      </c>
      <c r="D129" s="18">
        <v>37</v>
      </c>
      <c r="E129" s="18">
        <v>45</v>
      </c>
      <c r="F129" s="18">
        <v>47</v>
      </c>
      <c r="G129" s="18">
        <v>90</v>
      </c>
      <c r="H129" s="18">
        <v>107</v>
      </c>
      <c r="I129" s="18">
        <v>102</v>
      </c>
      <c r="J129" s="18">
        <v>88</v>
      </c>
      <c r="K129" s="18">
        <v>38</v>
      </c>
      <c r="L129" s="18">
        <v>49</v>
      </c>
      <c r="M129">
        <v>19</v>
      </c>
      <c r="N129">
        <v>16</v>
      </c>
      <c r="O129" s="6">
        <v>29</v>
      </c>
      <c r="P129" s="6">
        <v>16</v>
      </c>
      <c r="Q129" s="6">
        <v>7</v>
      </c>
      <c r="R129" s="6">
        <v>1</v>
      </c>
      <c r="S129" s="6">
        <v>21</v>
      </c>
      <c r="T129" s="6">
        <v>2</v>
      </c>
      <c r="U129" s="6">
        <v>4</v>
      </c>
      <c r="V129" s="6">
        <v>48</v>
      </c>
      <c r="W129" s="6">
        <v>45</v>
      </c>
      <c r="X129">
        <v>25</v>
      </c>
      <c r="Y129">
        <v>42</v>
      </c>
      <c r="Z129">
        <v>72</v>
      </c>
      <c r="AA129">
        <v>107</v>
      </c>
      <c r="AB129">
        <v>182</v>
      </c>
      <c r="AC129">
        <v>149</v>
      </c>
      <c r="AD129">
        <v>89</v>
      </c>
      <c r="AE129">
        <v>93</v>
      </c>
      <c r="AF129" s="6" t="s">
        <v>2</v>
      </c>
      <c r="AG129" s="6" t="s">
        <v>2</v>
      </c>
    </row>
    <row r="130" spans="1:33" x14ac:dyDescent="0.25">
      <c r="B130" t="s">
        <v>73</v>
      </c>
      <c r="C130">
        <v>1</v>
      </c>
      <c r="D130" s="18">
        <v>4</v>
      </c>
      <c r="E130" s="18">
        <v>7</v>
      </c>
      <c r="F130" s="18">
        <v>3</v>
      </c>
      <c r="G130" s="18">
        <v>2</v>
      </c>
      <c r="H130" s="18">
        <v>6</v>
      </c>
      <c r="I130" s="18">
        <v>18</v>
      </c>
      <c r="J130" s="18">
        <v>23</v>
      </c>
      <c r="K130" s="18">
        <v>26</v>
      </c>
      <c r="L130" s="18">
        <v>16</v>
      </c>
      <c r="M130">
        <v>12</v>
      </c>
      <c r="N130">
        <v>9</v>
      </c>
      <c r="O130" s="6">
        <v>5</v>
      </c>
      <c r="P130" s="6">
        <v>8</v>
      </c>
      <c r="Q130" s="6">
        <v>1</v>
      </c>
      <c r="R130" s="6">
        <v>0</v>
      </c>
      <c r="S130" s="6">
        <v>4</v>
      </c>
      <c r="T130" s="6">
        <v>0</v>
      </c>
      <c r="U130" s="6">
        <v>2</v>
      </c>
      <c r="V130" s="6">
        <v>1</v>
      </c>
      <c r="W130" s="6">
        <v>8</v>
      </c>
      <c r="X130">
        <v>5</v>
      </c>
      <c r="Y130">
        <v>7</v>
      </c>
      <c r="Z130">
        <v>9</v>
      </c>
      <c r="AA130">
        <v>7</v>
      </c>
      <c r="AB130">
        <v>0</v>
      </c>
      <c r="AC130">
        <v>3</v>
      </c>
      <c r="AD130" s="6" t="s">
        <v>2</v>
      </c>
      <c r="AE130" s="6" t="s">
        <v>2</v>
      </c>
      <c r="AF130" s="6" t="s">
        <v>2</v>
      </c>
      <c r="AG130" s="6" t="s">
        <v>2</v>
      </c>
    </row>
    <row r="131" spans="1:33" x14ac:dyDescent="0.25">
      <c r="B131" t="s">
        <v>185</v>
      </c>
      <c r="C131">
        <v>7</v>
      </c>
      <c r="D131" s="18">
        <v>4</v>
      </c>
      <c r="E131" s="26" t="s">
        <v>2</v>
      </c>
      <c r="F131" s="26" t="s">
        <v>2</v>
      </c>
      <c r="G131" s="26" t="s">
        <v>2</v>
      </c>
      <c r="H131" s="26" t="s">
        <v>2</v>
      </c>
      <c r="I131" s="26" t="s">
        <v>2</v>
      </c>
      <c r="J131" s="26" t="s">
        <v>2</v>
      </c>
      <c r="K131" s="26" t="s">
        <v>2</v>
      </c>
      <c r="L131" s="26" t="s">
        <v>2</v>
      </c>
      <c r="M131" s="26" t="s">
        <v>2</v>
      </c>
      <c r="N131" s="26" t="s">
        <v>2</v>
      </c>
      <c r="O131" s="26" t="s">
        <v>2</v>
      </c>
      <c r="P131" s="26" t="s">
        <v>2</v>
      </c>
      <c r="Q131" s="26" t="s">
        <v>2</v>
      </c>
      <c r="R131" s="26" t="s">
        <v>2</v>
      </c>
      <c r="S131" s="26" t="s">
        <v>2</v>
      </c>
      <c r="T131" s="26" t="s">
        <v>2</v>
      </c>
      <c r="U131" s="26" t="s">
        <v>2</v>
      </c>
      <c r="V131" s="26" t="s">
        <v>2</v>
      </c>
      <c r="W131" s="26" t="s">
        <v>2</v>
      </c>
      <c r="X131" s="26" t="s">
        <v>2</v>
      </c>
      <c r="Y131" s="26" t="s">
        <v>2</v>
      </c>
      <c r="Z131" s="26" t="s">
        <v>2</v>
      </c>
      <c r="AA131" s="26" t="s">
        <v>2</v>
      </c>
      <c r="AB131" s="26" t="s">
        <v>2</v>
      </c>
      <c r="AC131" s="26" t="s">
        <v>2</v>
      </c>
      <c r="AD131" s="26" t="s">
        <v>2</v>
      </c>
      <c r="AE131" s="26" t="s">
        <v>2</v>
      </c>
      <c r="AF131" s="26" t="s">
        <v>2</v>
      </c>
      <c r="AG131" s="26" t="s">
        <v>2</v>
      </c>
    </row>
    <row r="132" spans="1:33" x14ac:dyDescent="0.25">
      <c r="B132" t="s">
        <v>74</v>
      </c>
      <c r="C132" s="26" t="s">
        <v>2</v>
      </c>
      <c r="D132" s="26" t="s">
        <v>2</v>
      </c>
      <c r="E132" s="26" t="s">
        <v>2</v>
      </c>
      <c r="F132" s="26" t="s">
        <v>2</v>
      </c>
      <c r="G132" s="26" t="s">
        <v>2</v>
      </c>
      <c r="H132" s="26" t="s">
        <v>2</v>
      </c>
      <c r="I132" s="26" t="s">
        <v>2</v>
      </c>
      <c r="J132" s="26" t="s">
        <v>2</v>
      </c>
      <c r="K132" s="26" t="s">
        <v>2</v>
      </c>
      <c r="L132" s="18">
        <v>10</v>
      </c>
      <c r="M132">
        <v>24</v>
      </c>
      <c r="N132">
        <v>18</v>
      </c>
      <c r="O132" s="6">
        <v>10</v>
      </c>
      <c r="P132" s="6">
        <v>12</v>
      </c>
      <c r="Q132" s="6">
        <v>0</v>
      </c>
      <c r="R132" s="6" t="s">
        <v>2</v>
      </c>
      <c r="S132" s="6" t="s">
        <v>2</v>
      </c>
      <c r="T132" s="6" t="s">
        <v>2</v>
      </c>
      <c r="U132" s="6" t="s">
        <v>2</v>
      </c>
      <c r="V132" s="6" t="s">
        <v>2</v>
      </c>
      <c r="W132" s="6" t="s">
        <v>2</v>
      </c>
      <c r="X132" s="6" t="s">
        <v>2</v>
      </c>
      <c r="Y132" s="6" t="s">
        <v>2</v>
      </c>
      <c r="Z132" s="6" t="s">
        <v>2</v>
      </c>
      <c r="AA132" s="6" t="s">
        <v>2</v>
      </c>
      <c r="AB132" s="6" t="s">
        <v>2</v>
      </c>
      <c r="AC132" s="6" t="s">
        <v>2</v>
      </c>
      <c r="AD132" s="6" t="s">
        <v>2</v>
      </c>
      <c r="AE132" s="6" t="s">
        <v>2</v>
      </c>
      <c r="AF132" s="6" t="s">
        <v>2</v>
      </c>
      <c r="AG132" s="6" t="s">
        <v>2</v>
      </c>
    </row>
    <row r="133" spans="1:33" x14ac:dyDescent="0.25">
      <c r="B133" t="s">
        <v>75</v>
      </c>
      <c r="C133" s="26" t="s">
        <v>2</v>
      </c>
      <c r="D133" s="26" t="s">
        <v>2</v>
      </c>
      <c r="E133" s="26" t="s">
        <v>2</v>
      </c>
      <c r="F133" s="26" t="s">
        <v>2</v>
      </c>
      <c r="G133" s="26" t="s">
        <v>2</v>
      </c>
      <c r="H133" s="26" t="s">
        <v>2</v>
      </c>
      <c r="I133" s="26" t="s">
        <v>2</v>
      </c>
      <c r="J133" s="26" t="s">
        <v>2</v>
      </c>
      <c r="K133" s="26" t="s">
        <v>2</v>
      </c>
      <c r="L133" s="18">
        <v>11</v>
      </c>
      <c r="M133">
        <v>14</v>
      </c>
      <c r="N133">
        <v>16</v>
      </c>
      <c r="O133" s="6">
        <v>11</v>
      </c>
      <c r="P133" s="6" t="s">
        <v>2</v>
      </c>
      <c r="Q133" s="6" t="s">
        <v>2</v>
      </c>
      <c r="R133" s="6" t="s">
        <v>2</v>
      </c>
      <c r="S133" s="6" t="s">
        <v>2</v>
      </c>
      <c r="T133" s="6" t="s">
        <v>2</v>
      </c>
      <c r="U133" s="6" t="s">
        <v>2</v>
      </c>
      <c r="V133" s="6" t="s">
        <v>2</v>
      </c>
      <c r="W133" s="6" t="s">
        <v>2</v>
      </c>
      <c r="X133" s="6" t="s">
        <v>2</v>
      </c>
      <c r="Y133" s="6" t="s">
        <v>2</v>
      </c>
      <c r="Z133" s="6" t="s">
        <v>2</v>
      </c>
      <c r="AA133" s="6" t="s">
        <v>2</v>
      </c>
      <c r="AB133" s="6" t="s">
        <v>2</v>
      </c>
      <c r="AC133" s="6" t="s">
        <v>2</v>
      </c>
      <c r="AD133" s="6" t="s">
        <v>2</v>
      </c>
      <c r="AE133" s="6" t="s">
        <v>2</v>
      </c>
      <c r="AF133" s="6" t="s">
        <v>2</v>
      </c>
      <c r="AG133" s="6" t="s">
        <v>2</v>
      </c>
    </row>
    <row r="134" spans="1:33" x14ac:dyDescent="0.25">
      <c r="B134" t="s">
        <v>76</v>
      </c>
      <c r="C134">
        <v>20</v>
      </c>
      <c r="D134" s="18">
        <v>30</v>
      </c>
      <c r="E134" s="18">
        <v>43</v>
      </c>
      <c r="F134" s="18">
        <v>38</v>
      </c>
      <c r="G134" s="18">
        <v>27</v>
      </c>
      <c r="H134" s="18">
        <v>28</v>
      </c>
      <c r="I134" s="18">
        <v>28</v>
      </c>
      <c r="J134" s="18">
        <v>22</v>
      </c>
      <c r="K134" s="18">
        <v>5</v>
      </c>
      <c r="L134" s="18">
        <v>9</v>
      </c>
      <c r="M134">
        <v>9</v>
      </c>
      <c r="N134">
        <v>8</v>
      </c>
      <c r="O134" s="6">
        <v>10</v>
      </c>
      <c r="P134" s="6" t="s">
        <v>2</v>
      </c>
      <c r="Q134" s="6" t="s">
        <v>2</v>
      </c>
      <c r="R134" s="6" t="s">
        <v>2</v>
      </c>
      <c r="S134" s="6" t="s">
        <v>2</v>
      </c>
      <c r="T134" s="6" t="s">
        <v>2</v>
      </c>
      <c r="U134" s="6" t="s">
        <v>2</v>
      </c>
      <c r="V134" s="6" t="s">
        <v>2</v>
      </c>
      <c r="W134" s="6" t="s">
        <v>2</v>
      </c>
      <c r="X134" s="6" t="s">
        <v>2</v>
      </c>
      <c r="Y134" s="6" t="s">
        <v>2</v>
      </c>
      <c r="Z134" s="6" t="s">
        <v>2</v>
      </c>
      <c r="AA134" s="6" t="s">
        <v>2</v>
      </c>
      <c r="AB134" s="6" t="s">
        <v>2</v>
      </c>
      <c r="AC134" s="6" t="s">
        <v>2</v>
      </c>
      <c r="AD134" s="6" t="s">
        <v>2</v>
      </c>
      <c r="AE134" s="6" t="s">
        <v>2</v>
      </c>
      <c r="AF134" s="6" t="s">
        <v>2</v>
      </c>
      <c r="AG134" s="6" t="s">
        <v>2</v>
      </c>
    </row>
    <row r="135" spans="1:33" x14ac:dyDescent="0.25">
      <c r="B135" t="s">
        <v>77</v>
      </c>
      <c r="D135" s="18"/>
      <c r="E135" s="26" t="s">
        <v>2</v>
      </c>
      <c r="F135" s="18">
        <v>26</v>
      </c>
      <c r="G135" s="18">
        <v>45</v>
      </c>
      <c r="H135" s="18">
        <v>52</v>
      </c>
      <c r="I135" s="18">
        <v>70</v>
      </c>
      <c r="J135" s="18">
        <v>68</v>
      </c>
      <c r="K135" s="18">
        <v>45</v>
      </c>
      <c r="L135" s="18">
        <v>28</v>
      </c>
      <c r="M135">
        <v>31</v>
      </c>
      <c r="N135">
        <v>37</v>
      </c>
      <c r="O135" s="6">
        <v>37</v>
      </c>
      <c r="P135" s="6">
        <v>39</v>
      </c>
      <c r="Q135" s="6">
        <v>12</v>
      </c>
      <c r="R135" s="6" t="s">
        <v>2</v>
      </c>
      <c r="S135" s="6" t="s">
        <v>2</v>
      </c>
      <c r="T135" s="6" t="s">
        <v>2</v>
      </c>
      <c r="U135" s="6" t="s">
        <v>2</v>
      </c>
      <c r="V135" s="6" t="s">
        <v>2</v>
      </c>
      <c r="W135" s="6" t="s">
        <v>2</v>
      </c>
      <c r="X135" s="6" t="s">
        <v>2</v>
      </c>
      <c r="Y135" s="6" t="s">
        <v>2</v>
      </c>
      <c r="Z135" s="6" t="s">
        <v>2</v>
      </c>
      <c r="AA135" s="6" t="s">
        <v>2</v>
      </c>
      <c r="AB135" s="6" t="s">
        <v>2</v>
      </c>
      <c r="AC135" s="6" t="s">
        <v>2</v>
      </c>
      <c r="AD135" s="6" t="s">
        <v>2</v>
      </c>
      <c r="AE135" s="6" t="s">
        <v>2</v>
      </c>
      <c r="AF135" s="6" t="s">
        <v>2</v>
      </c>
      <c r="AG135" s="6" t="s">
        <v>2</v>
      </c>
    </row>
    <row r="136" spans="1:33" x14ac:dyDescent="0.25">
      <c r="B136" t="s">
        <v>173</v>
      </c>
      <c r="C136">
        <v>24</v>
      </c>
      <c r="D136" s="18">
        <v>28</v>
      </c>
      <c r="E136" s="18">
        <v>18</v>
      </c>
      <c r="F136" s="26" t="s">
        <v>2</v>
      </c>
      <c r="G136" s="26" t="s">
        <v>2</v>
      </c>
      <c r="H136" s="26" t="s">
        <v>2</v>
      </c>
      <c r="I136" s="26" t="s">
        <v>2</v>
      </c>
      <c r="J136" s="26" t="s">
        <v>2</v>
      </c>
      <c r="K136" s="26" t="s">
        <v>2</v>
      </c>
      <c r="L136" s="26" t="s">
        <v>2</v>
      </c>
      <c r="M136" s="26" t="s">
        <v>2</v>
      </c>
      <c r="N136" s="26" t="s">
        <v>2</v>
      </c>
      <c r="O136" s="26" t="s">
        <v>2</v>
      </c>
      <c r="P136" s="26" t="s">
        <v>2</v>
      </c>
      <c r="Q136" s="26" t="s">
        <v>2</v>
      </c>
      <c r="R136" s="26" t="s">
        <v>2</v>
      </c>
      <c r="S136" s="26" t="s">
        <v>2</v>
      </c>
      <c r="T136" s="26" t="s">
        <v>2</v>
      </c>
      <c r="U136" s="26" t="s">
        <v>2</v>
      </c>
      <c r="V136" s="26" t="s">
        <v>2</v>
      </c>
      <c r="W136" s="26" t="s">
        <v>2</v>
      </c>
      <c r="X136" s="26" t="s">
        <v>2</v>
      </c>
      <c r="Y136" s="26" t="s">
        <v>2</v>
      </c>
      <c r="Z136" s="26" t="s">
        <v>2</v>
      </c>
      <c r="AA136" s="26" t="s">
        <v>2</v>
      </c>
      <c r="AB136" s="26" t="s">
        <v>2</v>
      </c>
      <c r="AC136" s="26" t="s">
        <v>2</v>
      </c>
      <c r="AD136" s="26" t="s">
        <v>2</v>
      </c>
      <c r="AE136" s="26" t="s">
        <v>2</v>
      </c>
      <c r="AF136" s="26" t="s">
        <v>2</v>
      </c>
      <c r="AG136" s="26" t="s">
        <v>2</v>
      </c>
    </row>
    <row r="137" spans="1:33" x14ac:dyDescent="0.25">
      <c r="B137" t="s">
        <v>78</v>
      </c>
      <c r="C137" s="26" t="s">
        <v>2</v>
      </c>
      <c r="D137" s="26" t="s">
        <v>2</v>
      </c>
      <c r="E137" s="26" t="s">
        <v>2</v>
      </c>
      <c r="F137" s="18">
        <v>38</v>
      </c>
      <c r="G137" s="18">
        <v>54</v>
      </c>
      <c r="H137" s="18">
        <v>57</v>
      </c>
      <c r="I137" s="18">
        <v>42</v>
      </c>
      <c r="J137" s="18">
        <v>38</v>
      </c>
      <c r="K137" s="18">
        <v>43</v>
      </c>
      <c r="L137" s="18">
        <v>28</v>
      </c>
      <c r="M137">
        <v>10</v>
      </c>
      <c r="N137">
        <v>12</v>
      </c>
      <c r="O137" s="6">
        <v>26</v>
      </c>
      <c r="P137" s="6">
        <v>22</v>
      </c>
      <c r="Q137" s="6">
        <v>27</v>
      </c>
      <c r="R137" s="6">
        <v>7</v>
      </c>
      <c r="S137" s="6">
        <v>22</v>
      </c>
      <c r="T137" s="6">
        <v>21</v>
      </c>
      <c r="U137" s="6">
        <v>17</v>
      </c>
      <c r="V137" s="6">
        <v>22</v>
      </c>
      <c r="W137" s="6">
        <v>10</v>
      </c>
      <c r="X137">
        <v>8</v>
      </c>
      <c r="Y137">
        <v>3</v>
      </c>
      <c r="Z137">
        <v>1</v>
      </c>
      <c r="AA137">
        <v>2</v>
      </c>
      <c r="AB137">
        <v>3</v>
      </c>
      <c r="AC137">
        <v>1</v>
      </c>
      <c r="AD137" s="6" t="s">
        <v>2</v>
      </c>
      <c r="AE137" s="6" t="s">
        <v>2</v>
      </c>
      <c r="AF137" s="6" t="s">
        <v>2</v>
      </c>
      <c r="AG137" s="6" t="s">
        <v>2</v>
      </c>
    </row>
    <row r="138" spans="1:33" x14ac:dyDescent="0.25">
      <c r="B138" t="s">
        <v>79</v>
      </c>
      <c r="C138" s="26" t="s">
        <v>2</v>
      </c>
      <c r="D138" s="18">
        <v>4</v>
      </c>
      <c r="E138" s="18">
        <v>8</v>
      </c>
      <c r="F138" s="18">
        <v>7</v>
      </c>
      <c r="G138" s="18">
        <v>2</v>
      </c>
      <c r="H138" s="18">
        <v>8</v>
      </c>
      <c r="I138" s="18">
        <v>11</v>
      </c>
      <c r="J138" s="18">
        <v>62</v>
      </c>
      <c r="K138" s="18">
        <v>60</v>
      </c>
      <c r="L138" s="18">
        <v>16</v>
      </c>
      <c r="M138">
        <v>11</v>
      </c>
      <c r="N138">
        <v>29</v>
      </c>
      <c r="O138" s="6">
        <v>11</v>
      </c>
      <c r="P138" s="6">
        <v>14</v>
      </c>
      <c r="Q138" s="6">
        <v>24</v>
      </c>
      <c r="R138" s="6">
        <v>5</v>
      </c>
      <c r="S138" s="6">
        <v>16</v>
      </c>
      <c r="T138" s="6">
        <v>16</v>
      </c>
      <c r="U138" s="6">
        <v>22</v>
      </c>
      <c r="V138" s="6">
        <v>23</v>
      </c>
      <c r="W138" s="6">
        <v>22</v>
      </c>
      <c r="X138">
        <v>17</v>
      </c>
      <c r="Y138">
        <v>10</v>
      </c>
      <c r="Z138">
        <v>17</v>
      </c>
      <c r="AA138">
        <v>37</v>
      </c>
      <c r="AB138">
        <v>40</v>
      </c>
      <c r="AC138">
        <v>22</v>
      </c>
      <c r="AD138">
        <v>15</v>
      </c>
      <c r="AE138">
        <v>21</v>
      </c>
      <c r="AF138">
        <v>18</v>
      </c>
      <c r="AG138">
        <v>26</v>
      </c>
    </row>
    <row r="139" spans="1:33" x14ac:dyDescent="0.25">
      <c r="B139" t="s">
        <v>80</v>
      </c>
      <c r="C139">
        <v>28</v>
      </c>
      <c r="D139" s="18">
        <v>40</v>
      </c>
      <c r="E139" s="18">
        <v>57</v>
      </c>
      <c r="F139" s="18">
        <v>53</v>
      </c>
      <c r="G139" s="18">
        <v>55</v>
      </c>
      <c r="H139" s="18">
        <v>63</v>
      </c>
      <c r="I139" s="18">
        <v>63</v>
      </c>
      <c r="J139" s="18">
        <v>10</v>
      </c>
      <c r="K139" s="18">
        <v>19</v>
      </c>
      <c r="L139" s="18">
        <v>7</v>
      </c>
      <c r="M139">
        <v>15</v>
      </c>
      <c r="N139">
        <v>11</v>
      </c>
      <c r="O139" s="6">
        <v>31</v>
      </c>
      <c r="P139" s="6">
        <v>30</v>
      </c>
      <c r="Q139" s="6">
        <v>21</v>
      </c>
      <c r="R139" s="6">
        <v>7</v>
      </c>
      <c r="S139" s="6">
        <v>26</v>
      </c>
      <c r="T139" s="6">
        <v>33</v>
      </c>
      <c r="U139" s="6">
        <v>49</v>
      </c>
      <c r="V139" s="6">
        <v>42</v>
      </c>
      <c r="W139" s="6">
        <v>37</v>
      </c>
      <c r="X139">
        <v>34</v>
      </c>
      <c r="Y139">
        <v>26</v>
      </c>
      <c r="Z139">
        <v>9</v>
      </c>
      <c r="AA139">
        <v>20</v>
      </c>
      <c r="AB139">
        <v>21</v>
      </c>
      <c r="AC139">
        <v>15</v>
      </c>
      <c r="AD139">
        <v>19</v>
      </c>
      <c r="AE139">
        <v>19</v>
      </c>
      <c r="AF139">
        <v>22</v>
      </c>
      <c r="AG139">
        <v>21</v>
      </c>
    </row>
    <row r="140" spans="1:33" x14ac:dyDescent="0.25">
      <c r="B140" t="s">
        <v>81</v>
      </c>
      <c r="C140" s="28" t="s">
        <v>2</v>
      </c>
      <c r="D140" s="28" t="s">
        <v>2</v>
      </c>
      <c r="E140" s="28" t="s">
        <v>2</v>
      </c>
      <c r="F140" s="28" t="s">
        <v>2</v>
      </c>
      <c r="G140" s="28" t="s">
        <v>2</v>
      </c>
      <c r="H140" s="28" t="s">
        <v>2</v>
      </c>
      <c r="I140" s="28" t="s">
        <v>2</v>
      </c>
      <c r="J140" s="28" t="s">
        <v>2</v>
      </c>
      <c r="K140" s="28" t="s">
        <v>2</v>
      </c>
      <c r="L140" s="28" t="s">
        <v>2</v>
      </c>
      <c r="M140" s="6" t="s">
        <v>2</v>
      </c>
      <c r="N140" s="6" t="s">
        <v>2</v>
      </c>
      <c r="O140" s="6" t="s">
        <v>2</v>
      </c>
      <c r="P140" s="6" t="s">
        <v>2</v>
      </c>
      <c r="Q140" s="6">
        <v>101</v>
      </c>
      <c r="R140" s="6">
        <v>33</v>
      </c>
      <c r="S140" s="6">
        <v>23</v>
      </c>
      <c r="T140" s="6">
        <v>17</v>
      </c>
      <c r="U140" s="6">
        <v>12</v>
      </c>
      <c r="V140" s="6">
        <v>16</v>
      </c>
      <c r="W140" s="6">
        <v>11</v>
      </c>
      <c r="X140">
        <v>2</v>
      </c>
      <c r="Y140" s="10" t="s">
        <v>2</v>
      </c>
      <c r="Z140" s="10" t="s">
        <v>2</v>
      </c>
      <c r="AA140" s="10" t="s">
        <v>2</v>
      </c>
      <c r="AB140" s="10" t="s">
        <v>2</v>
      </c>
      <c r="AC140" s="10" t="s">
        <v>2</v>
      </c>
      <c r="AD140" s="10" t="s">
        <v>2</v>
      </c>
      <c r="AE140" s="10" t="s">
        <v>2</v>
      </c>
      <c r="AF140" s="10" t="s">
        <v>2</v>
      </c>
      <c r="AG140" s="10" t="s">
        <v>2</v>
      </c>
    </row>
    <row r="141" spans="1:33" x14ac:dyDescent="0.25">
      <c r="A141" s="7" t="s">
        <v>152</v>
      </c>
      <c r="B141" s="7"/>
      <c r="C141" s="8">
        <f t="shared" ref="C141" si="106">SUM(C144)</f>
        <v>0</v>
      </c>
      <c r="D141" s="8">
        <f t="shared" ref="D141:K141" si="107">SUM(D144)</f>
        <v>0</v>
      </c>
      <c r="E141" s="8">
        <f t="shared" si="107"/>
        <v>0</v>
      </c>
      <c r="F141" s="8">
        <f t="shared" si="107"/>
        <v>0</v>
      </c>
      <c r="G141" s="8">
        <f t="shared" si="107"/>
        <v>0</v>
      </c>
      <c r="H141" s="8">
        <f t="shared" si="107"/>
        <v>0</v>
      </c>
      <c r="I141" s="8">
        <f t="shared" si="107"/>
        <v>0</v>
      </c>
      <c r="J141" s="8">
        <f t="shared" si="107"/>
        <v>0</v>
      </c>
      <c r="K141" s="8">
        <f t="shared" si="107"/>
        <v>0</v>
      </c>
      <c r="L141" s="8">
        <f t="shared" ref="L141:Y141" si="108">SUM(L144)</f>
        <v>0</v>
      </c>
      <c r="M141" s="8">
        <f t="shared" si="108"/>
        <v>0</v>
      </c>
      <c r="N141" s="8">
        <f t="shared" si="108"/>
        <v>0</v>
      </c>
      <c r="O141" s="8">
        <f t="shared" si="108"/>
        <v>0</v>
      </c>
      <c r="P141" s="8">
        <f t="shared" si="108"/>
        <v>0</v>
      </c>
      <c r="Q141" s="8">
        <f t="shared" si="108"/>
        <v>0</v>
      </c>
      <c r="R141" s="8">
        <f t="shared" si="108"/>
        <v>0</v>
      </c>
      <c r="S141" s="8">
        <f t="shared" si="108"/>
        <v>0</v>
      </c>
      <c r="T141" s="8">
        <f t="shared" si="108"/>
        <v>0</v>
      </c>
      <c r="U141" s="8">
        <f t="shared" si="108"/>
        <v>0</v>
      </c>
      <c r="V141" s="8">
        <f t="shared" si="108"/>
        <v>0</v>
      </c>
      <c r="W141" s="8">
        <f t="shared" si="108"/>
        <v>0</v>
      </c>
      <c r="X141" s="8">
        <f t="shared" si="108"/>
        <v>0</v>
      </c>
      <c r="Y141" s="8">
        <f t="shared" si="108"/>
        <v>0</v>
      </c>
      <c r="Z141" s="8">
        <f>SUM(Z144:Z145)</f>
        <v>19</v>
      </c>
      <c r="AA141" s="8">
        <f t="shared" ref="AA141:AD141" si="109">SUM(AA144:AA145)</f>
        <v>22</v>
      </c>
      <c r="AB141" s="8">
        <f t="shared" si="109"/>
        <v>24</v>
      </c>
      <c r="AC141" s="8">
        <f t="shared" si="109"/>
        <v>30</v>
      </c>
      <c r="AD141" s="8">
        <f t="shared" si="109"/>
        <v>74</v>
      </c>
      <c r="AE141" s="8">
        <f>SUM(AE142:AE145)</f>
        <v>66</v>
      </c>
      <c r="AF141" s="8">
        <f>SUM(AF142:AF145)</f>
        <v>112</v>
      </c>
      <c r="AG141" s="8">
        <f>SUM(AG142:AG145)</f>
        <v>91</v>
      </c>
    </row>
    <row r="142" spans="1:33" x14ac:dyDescent="0.25">
      <c r="A142" s="9"/>
      <c r="B142" t="s">
        <v>148</v>
      </c>
      <c r="C142" s="6" t="s">
        <v>2</v>
      </c>
      <c r="D142" s="6" t="s">
        <v>2</v>
      </c>
      <c r="E142" s="6" t="s">
        <v>2</v>
      </c>
      <c r="F142" s="6" t="s">
        <v>2</v>
      </c>
      <c r="G142" s="6" t="s">
        <v>2</v>
      </c>
      <c r="H142" s="6" t="s">
        <v>2</v>
      </c>
      <c r="I142" s="6" t="s">
        <v>2</v>
      </c>
      <c r="J142" s="6" t="s">
        <v>2</v>
      </c>
      <c r="K142" s="6" t="s">
        <v>2</v>
      </c>
      <c r="L142" s="6" t="s">
        <v>2</v>
      </c>
      <c r="M142" s="6" t="s">
        <v>2</v>
      </c>
      <c r="N142" s="6" t="s">
        <v>2</v>
      </c>
      <c r="O142" s="6" t="s">
        <v>2</v>
      </c>
      <c r="P142" s="6" t="s">
        <v>2</v>
      </c>
      <c r="Q142" s="6" t="s">
        <v>2</v>
      </c>
      <c r="R142" s="6" t="s">
        <v>2</v>
      </c>
      <c r="S142" s="6" t="s">
        <v>2</v>
      </c>
      <c r="T142" s="6" t="s">
        <v>2</v>
      </c>
      <c r="U142" s="6" t="s">
        <v>2</v>
      </c>
      <c r="V142" s="6" t="s">
        <v>2</v>
      </c>
      <c r="W142" s="6" t="s">
        <v>2</v>
      </c>
      <c r="X142" s="6" t="s">
        <v>2</v>
      </c>
      <c r="Y142" s="6" t="s">
        <v>2</v>
      </c>
      <c r="Z142" s="6" t="s">
        <v>2</v>
      </c>
      <c r="AA142" s="6" t="s">
        <v>2</v>
      </c>
      <c r="AB142" s="6" t="s">
        <v>2</v>
      </c>
      <c r="AC142" s="6" t="s">
        <v>2</v>
      </c>
      <c r="AD142" s="6" t="s">
        <v>2</v>
      </c>
      <c r="AE142" s="23">
        <v>17</v>
      </c>
      <c r="AF142" s="6">
        <v>53</v>
      </c>
      <c r="AG142" s="6">
        <v>44</v>
      </c>
    </row>
    <row r="143" spans="1:33" x14ac:dyDescent="0.25">
      <c r="A143" s="9"/>
      <c r="B143" t="s">
        <v>149</v>
      </c>
      <c r="C143" s="6" t="s">
        <v>2</v>
      </c>
      <c r="D143" s="6" t="s">
        <v>2</v>
      </c>
      <c r="E143" s="6" t="s">
        <v>2</v>
      </c>
      <c r="F143" s="6" t="s">
        <v>2</v>
      </c>
      <c r="G143" s="6" t="s">
        <v>2</v>
      </c>
      <c r="H143" s="6" t="s">
        <v>2</v>
      </c>
      <c r="I143" s="6" t="s">
        <v>2</v>
      </c>
      <c r="J143" s="6" t="s">
        <v>2</v>
      </c>
      <c r="K143" s="6" t="s">
        <v>2</v>
      </c>
      <c r="L143" s="6" t="s">
        <v>2</v>
      </c>
      <c r="M143" s="6" t="s">
        <v>2</v>
      </c>
      <c r="N143" s="6" t="s">
        <v>2</v>
      </c>
      <c r="O143" s="6" t="s">
        <v>2</v>
      </c>
      <c r="P143" s="6" t="s">
        <v>2</v>
      </c>
      <c r="Q143" s="6" t="s">
        <v>2</v>
      </c>
      <c r="R143" s="6" t="s">
        <v>2</v>
      </c>
      <c r="S143" s="6" t="s">
        <v>2</v>
      </c>
      <c r="T143" s="6" t="s">
        <v>2</v>
      </c>
      <c r="U143" s="6" t="s">
        <v>2</v>
      </c>
      <c r="V143" s="6" t="s">
        <v>2</v>
      </c>
      <c r="W143" s="6" t="s">
        <v>2</v>
      </c>
      <c r="X143" s="6" t="s">
        <v>2</v>
      </c>
      <c r="Y143" s="6" t="s">
        <v>2</v>
      </c>
      <c r="Z143" s="6" t="s">
        <v>2</v>
      </c>
      <c r="AA143" s="6" t="s">
        <v>2</v>
      </c>
      <c r="AB143" s="6" t="s">
        <v>2</v>
      </c>
      <c r="AC143" s="6" t="s">
        <v>2</v>
      </c>
      <c r="AD143" s="6" t="s">
        <v>2</v>
      </c>
      <c r="AE143" s="23">
        <v>13</v>
      </c>
      <c r="AF143" s="6">
        <v>18</v>
      </c>
      <c r="AG143" s="6">
        <v>8</v>
      </c>
    </row>
    <row r="144" spans="1:33" x14ac:dyDescent="0.25">
      <c r="B144" t="s">
        <v>150</v>
      </c>
      <c r="C144" s="6" t="s">
        <v>2</v>
      </c>
      <c r="D144" s="6" t="s">
        <v>2</v>
      </c>
      <c r="E144" s="6" t="s">
        <v>2</v>
      </c>
      <c r="F144" s="6" t="s">
        <v>2</v>
      </c>
      <c r="G144" s="6" t="s">
        <v>2</v>
      </c>
      <c r="H144" s="6" t="s">
        <v>2</v>
      </c>
      <c r="I144" s="6" t="s">
        <v>2</v>
      </c>
      <c r="J144" s="6" t="s">
        <v>2</v>
      </c>
      <c r="K144" s="6" t="s">
        <v>2</v>
      </c>
      <c r="L144" s="6" t="s">
        <v>2</v>
      </c>
      <c r="M144" s="6" t="s">
        <v>2</v>
      </c>
      <c r="N144" s="6" t="s">
        <v>2</v>
      </c>
      <c r="O144" s="6" t="s">
        <v>2</v>
      </c>
      <c r="P144" s="6" t="s">
        <v>2</v>
      </c>
      <c r="Q144" s="6" t="s">
        <v>2</v>
      </c>
      <c r="R144" s="6" t="s">
        <v>2</v>
      </c>
      <c r="S144" s="6" t="s">
        <v>2</v>
      </c>
      <c r="T144" s="6" t="s">
        <v>2</v>
      </c>
      <c r="U144" s="6" t="s">
        <v>2</v>
      </c>
      <c r="V144" s="6" t="s">
        <v>2</v>
      </c>
      <c r="W144" s="6" t="s">
        <v>2</v>
      </c>
      <c r="X144" s="6" t="s">
        <v>2</v>
      </c>
      <c r="Y144" s="6" t="s">
        <v>2</v>
      </c>
      <c r="Z144">
        <v>19</v>
      </c>
      <c r="AA144">
        <v>22</v>
      </c>
      <c r="AB144">
        <v>24</v>
      </c>
      <c r="AC144">
        <v>17</v>
      </c>
      <c r="AD144">
        <v>26</v>
      </c>
      <c r="AE144" s="35">
        <v>20</v>
      </c>
      <c r="AF144" s="6">
        <v>25</v>
      </c>
      <c r="AG144" s="6">
        <v>23</v>
      </c>
    </row>
    <row r="145" spans="1:33" x14ac:dyDescent="0.25">
      <c r="B145" t="s">
        <v>151</v>
      </c>
      <c r="C145" s="6" t="s">
        <v>2</v>
      </c>
      <c r="D145" s="6" t="s">
        <v>2</v>
      </c>
      <c r="E145" s="6" t="s">
        <v>2</v>
      </c>
      <c r="F145" s="6" t="s">
        <v>2</v>
      </c>
      <c r="G145" s="6" t="s">
        <v>2</v>
      </c>
      <c r="H145" s="6" t="s">
        <v>2</v>
      </c>
      <c r="I145" s="6" t="s">
        <v>2</v>
      </c>
      <c r="J145" s="6" t="s">
        <v>2</v>
      </c>
      <c r="K145" s="6" t="s">
        <v>2</v>
      </c>
      <c r="L145" s="6" t="s">
        <v>2</v>
      </c>
      <c r="M145" s="6" t="s">
        <v>2</v>
      </c>
      <c r="N145" s="6" t="s">
        <v>2</v>
      </c>
      <c r="O145" s="6" t="s">
        <v>2</v>
      </c>
      <c r="P145" s="6" t="s">
        <v>2</v>
      </c>
      <c r="Q145" s="6" t="s">
        <v>2</v>
      </c>
      <c r="R145" s="6" t="s">
        <v>2</v>
      </c>
      <c r="S145" s="6" t="s">
        <v>2</v>
      </c>
      <c r="T145" s="6" t="s">
        <v>2</v>
      </c>
      <c r="U145" s="6" t="s">
        <v>2</v>
      </c>
      <c r="V145" s="6" t="s">
        <v>2</v>
      </c>
      <c r="W145" s="6" t="s">
        <v>2</v>
      </c>
      <c r="X145" s="6" t="s">
        <v>2</v>
      </c>
      <c r="Y145" s="6" t="s">
        <v>2</v>
      </c>
      <c r="Z145" s="6" t="s">
        <v>2</v>
      </c>
      <c r="AA145" s="6" t="s">
        <v>2</v>
      </c>
      <c r="AB145" s="6" t="s">
        <v>2</v>
      </c>
      <c r="AC145">
        <v>13</v>
      </c>
      <c r="AD145">
        <v>48</v>
      </c>
      <c r="AE145">
        <v>16</v>
      </c>
      <c r="AF145" s="6">
        <v>16</v>
      </c>
      <c r="AG145" s="6">
        <v>16</v>
      </c>
    </row>
    <row r="146" spans="1:33" x14ac:dyDescent="0.25">
      <c r="A146" s="7" t="s">
        <v>82</v>
      </c>
      <c r="B146" s="7"/>
      <c r="C146" s="8">
        <f t="shared" ref="C146:K146" si="110">SUM(C147)</f>
        <v>0</v>
      </c>
      <c r="D146" s="8">
        <f t="shared" si="110"/>
        <v>0</v>
      </c>
      <c r="E146" s="8">
        <f t="shared" si="110"/>
        <v>0</v>
      </c>
      <c r="F146" s="8">
        <f t="shared" si="110"/>
        <v>0</v>
      </c>
      <c r="G146" s="8">
        <f t="shared" si="110"/>
        <v>0</v>
      </c>
      <c r="H146" s="8">
        <f t="shared" si="110"/>
        <v>0</v>
      </c>
      <c r="I146" s="8">
        <f t="shared" si="110"/>
        <v>0</v>
      </c>
      <c r="J146" s="8">
        <f t="shared" si="110"/>
        <v>0</v>
      </c>
      <c r="K146" s="8">
        <f t="shared" si="110"/>
        <v>0</v>
      </c>
      <c r="L146" s="8">
        <f t="shared" ref="L146:AG146" si="111">SUM(L147)</f>
        <v>0</v>
      </c>
      <c r="M146" s="8">
        <f t="shared" si="111"/>
        <v>0</v>
      </c>
      <c r="N146" s="8">
        <f t="shared" si="111"/>
        <v>0</v>
      </c>
      <c r="O146" s="8">
        <f t="shared" si="111"/>
        <v>0</v>
      </c>
      <c r="P146" s="8">
        <f t="shared" si="111"/>
        <v>0</v>
      </c>
      <c r="Q146" s="8">
        <f t="shared" si="111"/>
        <v>11</v>
      </c>
      <c r="R146" s="8">
        <f t="shared" si="111"/>
        <v>0</v>
      </c>
      <c r="S146" s="8">
        <f t="shared" si="111"/>
        <v>0</v>
      </c>
      <c r="T146" s="8">
        <f t="shared" si="111"/>
        <v>0</v>
      </c>
      <c r="U146" s="8">
        <f t="shared" si="111"/>
        <v>0</v>
      </c>
      <c r="V146" s="8">
        <f t="shared" si="111"/>
        <v>0</v>
      </c>
      <c r="W146" s="8">
        <f t="shared" si="111"/>
        <v>0</v>
      </c>
      <c r="X146" s="8">
        <f t="shared" si="111"/>
        <v>0</v>
      </c>
      <c r="Y146" s="8">
        <f t="shared" si="111"/>
        <v>0</v>
      </c>
      <c r="Z146" s="8">
        <f t="shared" si="111"/>
        <v>0</v>
      </c>
      <c r="AA146" s="8">
        <f t="shared" si="111"/>
        <v>0</v>
      </c>
      <c r="AB146" s="8">
        <f t="shared" si="111"/>
        <v>0</v>
      </c>
      <c r="AC146" s="8">
        <f t="shared" si="111"/>
        <v>0</v>
      </c>
      <c r="AD146" s="8">
        <f t="shared" si="111"/>
        <v>0</v>
      </c>
      <c r="AE146" s="8">
        <f t="shared" si="111"/>
        <v>0</v>
      </c>
      <c r="AF146" s="8">
        <f t="shared" si="111"/>
        <v>0</v>
      </c>
      <c r="AG146" s="8">
        <f t="shared" si="111"/>
        <v>0</v>
      </c>
    </row>
    <row r="147" spans="1:33" x14ac:dyDescent="0.25">
      <c r="B147" t="s">
        <v>83</v>
      </c>
      <c r="C147" s="6" t="s">
        <v>2</v>
      </c>
      <c r="D147" s="6" t="s">
        <v>2</v>
      </c>
      <c r="E147" s="6" t="s">
        <v>2</v>
      </c>
      <c r="F147" s="6" t="s">
        <v>2</v>
      </c>
      <c r="G147" s="6" t="s">
        <v>2</v>
      </c>
      <c r="H147" s="6" t="s">
        <v>2</v>
      </c>
      <c r="I147" s="6" t="s">
        <v>2</v>
      </c>
      <c r="J147" s="6" t="s">
        <v>2</v>
      </c>
      <c r="K147" s="6" t="s">
        <v>2</v>
      </c>
      <c r="L147" s="6" t="s">
        <v>2</v>
      </c>
      <c r="M147" s="6" t="s">
        <v>2</v>
      </c>
      <c r="N147" s="6" t="s">
        <v>2</v>
      </c>
      <c r="O147" s="6" t="s">
        <v>2</v>
      </c>
      <c r="P147" s="6" t="s">
        <v>2</v>
      </c>
      <c r="Q147" s="6">
        <v>11</v>
      </c>
      <c r="R147" s="6" t="s">
        <v>2</v>
      </c>
      <c r="S147" s="6" t="s">
        <v>2</v>
      </c>
      <c r="T147" s="6" t="s">
        <v>2</v>
      </c>
      <c r="U147" s="6" t="s">
        <v>2</v>
      </c>
      <c r="V147" s="6" t="s">
        <v>2</v>
      </c>
      <c r="W147" s="6" t="s">
        <v>2</v>
      </c>
      <c r="X147" s="6" t="s">
        <v>2</v>
      </c>
      <c r="Y147" s="6" t="s">
        <v>2</v>
      </c>
      <c r="Z147" s="6" t="s">
        <v>2</v>
      </c>
      <c r="AA147" s="6" t="s">
        <v>2</v>
      </c>
      <c r="AB147" s="6" t="s">
        <v>2</v>
      </c>
      <c r="AC147" s="6" t="s">
        <v>2</v>
      </c>
      <c r="AD147" s="6" t="s">
        <v>2</v>
      </c>
      <c r="AE147" s="6" t="s">
        <v>2</v>
      </c>
      <c r="AF147" s="6" t="s">
        <v>2</v>
      </c>
      <c r="AG147" s="6" t="s">
        <v>2</v>
      </c>
    </row>
    <row r="148" spans="1:33" x14ac:dyDescent="0.25">
      <c r="A148" s="7" t="s">
        <v>84</v>
      </c>
      <c r="B148" s="7"/>
      <c r="C148" s="8">
        <f t="shared" ref="C148:K148" si="112">SUM(C149)</f>
        <v>0</v>
      </c>
      <c r="D148" s="8">
        <f t="shared" si="112"/>
        <v>0</v>
      </c>
      <c r="E148" s="8">
        <f t="shared" si="112"/>
        <v>0</v>
      </c>
      <c r="F148" s="8">
        <f t="shared" si="112"/>
        <v>0</v>
      </c>
      <c r="G148" s="8">
        <f t="shared" si="112"/>
        <v>0</v>
      </c>
      <c r="H148" s="8">
        <f t="shared" si="112"/>
        <v>0</v>
      </c>
      <c r="I148" s="8">
        <f t="shared" si="112"/>
        <v>0</v>
      </c>
      <c r="J148" s="8">
        <f t="shared" si="112"/>
        <v>0</v>
      </c>
      <c r="K148" s="8">
        <f t="shared" si="112"/>
        <v>0</v>
      </c>
      <c r="L148" s="8">
        <f t="shared" ref="L148:N148" si="113">SUM(L149)</f>
        <v>0</v>
      </c>
      <c r="M148" s="8">
        <f t="shared" si="113"/>
        <v>0</v>
      </c>
      <c r="N148" s="8">
        <f t="shared" si="113"/>
        <v>0</v>
      </c>
      <c r="O148" s="8">
        <f>SUM(O149)</f>
        <v>0</v>
      </c>
      <c r="P148" s="8">
        <f t="shared" ref="P148:Z148" si="114">SUM(P149)</f>
        <v>0</v>
      </c>
      <c r="Q148" s="8">
        <f t="shared" si="114"/>
        <v>0</v>
      </c>
      <c r="R148" s="8">
        <f t="shared" si="114"/>
        <v>0</v>
      </c>
      <c r="S148" s="8">
        <f t="shared" si="114"/>
        <v>0</v>
      </c>
      <c r="T148" s="8">
        <f t="shared" si="114"/>
        <v>0</v>
      </c>
      <c r="U148" s="8">
        <f t="shared" si="114"/>
        <v>0</v>
      </c>
      <c r="V148" s="8">
        <f t="shared" si="114"/>
        <v>0</v>
      </c>
      <c r="W148" s="8">
        <f t="shared" si="114"/>
        <v>0</v>
      </c>
      <c r="X148" s="8">
        <f t="shared" si="114"/>
        <v>0</v>
      </c>
      <c r="Y148" s="8">
        <f t="shared" si="114"/>
        <v>0</v>
      </c>
      <c r="Z148" s="8">
        <f t="shared" si="114"/>
        <v>0</v>
      </c>
      <c r="AA148" s="8">
        <f>SUM(AA149)</f>
        <v>2</v>
      </c>
      <c r="AB148" s="8">
        <f t="shared" ref="AB148:AG148" si="115">SUM(AB149)</f>
        <v>8</v>
      </c>
      <c r="AC148" s="8">
        <f t="shared" si="115"/>
        <v>19</v>
      </c>
      <c r="AD148" s="8">
        <f t="shared" si="115"/>
        <v>19</v>
      </c>
      <c r="AE148" s="8">
        <f t="shared" si="115"/>
        <v>12</v>
      </c>
      <c r="AF148" s="8">
        <f t="shared" si="115"/>
        <v>0</v>
      </c>
      <c r="AG148" s="8">
        <f t="shared" si="115"/>
        <v>0</v>
      </c>
    </row>
    <row r="149" spans="1:33" x14ac:dyDescent="0.25">
      <c r="B149" t="s">
        <v>85</v>
      </c>
      <c r="C149" s="28" t="s">
        <v>2</v>
      </c>
      <c r="D149" s="28" t="s">
        <v>2</v>
      </c>
      <c r="E149" s="28" t="s">
        <v>2</v>
      </c>
      <c r="F149" s="28" t="s">
        <v>2</v>
      </c>
      <c r="G149" s="28" t="s">
        <v>2</v>
      </c>
      <c r="H149" s="28" t="s">
        <v>2</v>
      </c>
      <c r="I149" s="28" t="s">
        <v>2</v>
      </c>
      <c r="J149" s="28" t="s">
        <v>2</v>
      </c>
      <c r="K149" s="28" t="s">
        <v>2</v>
      </c>
      <c r="L149" s="6" t="s">
        <v>2</v>
      </c>
      <c r="M149" s="6" t="s">
        <v>2</v>
      </c>
      <c r="N149" s="6" t="s">
        <v>2</v>
      </c>
      <c r="O149" s="6" t="s">
        <v>2</v>
      </c>
      <c r="P149" s="6" t="s">
        <v>2</v>
      </c>
      <c r="Q149" s="6" t="s">
        <v>2</v>
      </c>
      <c r="R149" s="6" t="s">
        <v>2</v>
      </c>
      <c r="S149" s="6" t="s">
        <v>2</v>
      </c>
      <c r="T149" s="6" t="s">
        <v>2</v>
      </c>
      <c r="U149" s="6" t="s">
        <v>2</v>
      </c>
      <c r="V149" s="6" t="s">
        <v>2</v>
      </c>
      <c r="W149" s="6" t="s">
        <v>2</v>
      </c>
      <c r="X149" s="6" t="s">
        <v>2</v>
      </c>
      <c r="Y149" s="6" t="s">
        <v>2</v>
      </c>
      <c r="Z149" s="6" t="s">
        <v>2</v>
      </c>
      <c r="AA149" s="6">
        <v>2</v>
      </c>
      <c r="AB149" s="6">
        <v>8</v>
      </c>
      <c r="AC149">
        <v>19</v>
      </c>
      <c r="AD149" s="6">
        <v>19</v>
      </c>
      <c r="AE149" s="6">
        <v>12</v>
      </c>
      <c r="AF149" s="6">
        <v>0</v>
      </c>
      <c r="AG149" s="10" t="s">
        <v>2</v>
      </c>
    </row>
    <row r="150" spans="1:33" x14ac:dyDescent="0.25">
      <c r="A150" s="7" t="s">
        <v>86</v>
      </c>
      <c r="B150" s="7"/>
      <c r="C150" s="33">
        <f>SUM(C151)</f>
        <v>0</v>
      </c>
      <c r="D150" s="33">
        <f>SUM(D151)</f>
        <v>0</v>
      </c>
      <c r="E150" s="33">
        <f t="shared" ref="E150:J150" si="116">SUM(E151)</f>
        <v>0</v>
      </c>
      <c r="F150" s="33">
        <f t="shared" si="116"/>
        <v>0</v>
      </c>
      <c r="G150" s="33">
        <f t="shared" si="116"/>
        <v>0</v>
      </c>
      <c r="H150" s="33">
        <f t="shared" si="116"/>
        <v>0</v>
      </c>
      <c r="I150" s="33">
        <f t="shared" si="116"/>
        <v>0</v>
      </c>
      <c r="J150" s="33">
        <f t="shared" si="116"/>
        <v>0</v>
      </c>
      <c r="K150" s="27">
        <f t="shared" ref="K150:AG150" si="117">SUM(K151)</f>
        <v>10</v>
      </c>
      <c r="L150" s="8">
        <f t="shared" si="117"/>
        <v>19</v>
      </c>
      <c r="M150" s="8">
        <f t="shared" si="117"/>
        <v>1</v>
      </c>
      <c r="N150" s="8">
        <f t="shared" si="117"/>
        <v>10</v>
      </c>
      <c r="O150" s="8">
        <f t="shared" si="117"/>
        <v>5</v>
      </c>
      <c r="P150" s="8">
        <f t="shared" si="117"/>
        <v>0</v>
      </c>
      <c r="Q150" s="8">
        <f t="shared" si="117"/>
        <v>0</v>
      </c>
      <c r="R150" s="8">
        <f t="shared" si="117"/>
        <v>0</v>
      </c>
      <c r="S150" s="8">
        <f t="shared" si="117"/>
        <v>0</v>
      </c>
      <c r="T150" s="8">
        <f t="shared" si="117"/>
        <v>0</v>
      </c>
      <c r="U150" s="8">
        <f t="shared" si="117"/>
        <v>0</v>
      </c>
      <c r="V150" s="8">
        <f t="shared" si="117"/>
        <v>0</v>
      </c>
      <c r="W150" s="8">
        <f t="shared" si="117"/>
        <v>0</v>
      </c>
      <c r="X150" s="8">
        <f t="shared" si="117"/>
        <v>0</v>
      </c>
      <c r="Y150" s="8">
        <f t="shared" si="117"/>
        <v>0</v>
      </c>
      <c r="Z150" s="8">
        <f t="shared" si="117"/>
        <v>0</v>
      </c>
      <c r="AA150" s="8">
        <f t="shared" si="117"/>
        <v>0</v>
      </c>
      <c r="AB150" s="8">
        <f t="shared" si="117"/>
        <v>0</v>
      </c>
      <c r="AC150" s="8">
        <f t="shared" si="117"/>
        <v>0</v>
      </c>
      <c r="AD150" s="8">
        <f t="shared" si="117"/>
        <v>0</v>
      </c>
      <c r="AE150" s="8">
        <f t="shared" si="117"/>
        <v>0</v>
      </c>
      <c r="AF150" s="8">
        <f t="shared" si="117"/>
        <v>0</v>
      </c>
      <c r="AG150" s="8">
        <f t="shared" si="117"/>
        <v>0</v>
      </c>
    </row>
    <row r="151" spans="1:33" x14ac:dyDescent="0.25">
      <c r="B151" t="s">
        <v>87</v>
      </c>
      <c r="C151" s="28" t="s">
        <v>2</v>
      </c>
      <c r="D151" s="28" t="s">
        <v>2</v>
      </c>
      <c r="E151" s="28" t="s">
        <v>2</v>
      </c>
      <c r="F151" s="28" t="s">
        <v>2</v>
      </c>
      <c r="G151" s="28" t="s">
        <v>2</v>
      </c>
      <c r="H151" s="28" t="s">
        <v>2</v>
      </c>
      <c r="I151" s="28" t="s">
        <v>2</v>
      </c>
      <c r="J151" s="28" t="s">
        <v>2</v>
      </c>
      <c r="K151" s="18">
        <v>10</v>
      </c>
      <c r="L151">
        <v>19</v>
      </c>
      <c r="M151">
        <v>1</v>
      </c>
      <c r="N151">
        <v>10</v>
      </c>
      <c r="O151" s="6">
        <v>5</v>
      </c>
      <c r="P151" s="6" t="s">
        <v>2</v>
      </c>
      <c r="Q151" s="6" t="s">
        <v>2</v>
      </c>
      <c r="R151" s="6" t="s">
        <v>2</v>
      </c>
      <c r="S151" s="6" t="s">
        <v>2</v>
      </c>
      <c r="T151" s="6" t="s">
        <v>2</v>
      </c>
      <c r="U151" s="6" t="s">
        <v>2</v>
      </c>
      <c r="V151" s="6" t="s">
        <v>2</v>
      </c>
      <c r="W151" s="6" t="s">
        <v>2</v>
      </c>
      <c r="X151" s="6" t="s">
        <v>2</v>
      </c>
      <c r="Y151" s="6" t="s">
        <v>2</v>
      </c>
      <c r="Z151" s="6" t="s">
        <v>2</v>
      </c>
      <c r="AA151" s="6" t="s">
        <v>2</v>
      </c>
      <c r="AB151" s="6" t="s">
        <v>2</v>
      </c>
      <c r="AC151" s="6" t="s">
        <v>2</v>
      </c>
      <c r="AD151" s="6" t="s">
        <v>2</v>
      </c>
      <c r="AE151" s="6" t="s">
        <v>2</v>
      </c>
      <c r="AF151" s="6" t="s">
        <v>2</v>
      </c>
      <c r="AG151" s="6" t="s">
        <v>2</v>
      </c>
    </row>
    <row r="152" spans="1:33" x14ac:dyDescent="0.25">
      <c r="A152" s="7" t="s">
        <v>88</v>
      </c>
      <c r="B152" s="7"/>
      <c r="C152" s="8" t="s">
        <v>17</v>
      </c>
      <c r="D152" s="8" t="s">
        <v>17</v>
      </c>
      <c r="E152" s="8" t="s">
        <v>17</v>
      </c>
      <c r="F152" s="8" t="s">
        <v>17</v>
      </c>
      <c r="G152" s="8" t="s">
        <v>17</v>
      </c>
      <c r="H152" s="8" t="s">
        <v>17</v>
      </c>
      <c r="I152" s="8" t="s">
        <v>17</v>
      </c>
      <c r="J152" s="8" t="s">
        <v>17</v>
      </c>
      <c r="K152" s="8" t="s">
        <v>17</v>
      </c>
      <c r="L152" s="8" t="s">
        <v>17</v>
      </c>
      <c r="M152" s="8" t="s">
        <v>17</v>
      </c>
      <c r="N152" s="8" t="s">
        <v>17</v>
      </c>
      <c r="O152" s="8" t="s">
        <v>17</v>
      </c>
      <c r="P152" s="8" t="s">
        <v>17</v>
      </c>
      <c r="Q152" s="8" t="s">
        <v>17</v>
      </c>
      <c r="R152" s="8" t="s">
        <v>17</v>
      </c>
      <c r="S152" s="8" t="s">
        <v>17</v>
      </c>
      <c r="T152" s="8" t="s">
        <v>17</v>
      </c>
      <c r="U152" s="8" t="s">
        <v>17</v>
      </c>
      <c r="V152" s="8">
        <f>SUM(V153:V161)</f>
        <v>197</v>
      </c>
      <c r="W152" s="8">
        <f t="shared" ref="W152:AG152" si="118">SUM(W153:W161)</f>
        <v>190</v>
      </c>
      <c r="X152" s="8">
        <f t="shared" si="118"/>
        <v>191</v>
      </c>
      <c r="Y152" s="8">
        <f t="shared" si="118"/>
        <v>191</v>
      </c>
      <c r="Z152" s="8">
        <f t="shared" si="118"/>
        <v>171</v>
      </c>
      <c r="AA152" s="8">
        <f t="shared" si="118"/>
        <v>180</v>
      </c>
      <c r="AB152" s="8">
        <f t="shared" si="118"/>
        <v>205</v>
      </c>
      <c r="AC152" s="8">
        <f t="shared" si="118"/>
        <v>154</v>
      </c>
      <c r="AD152" s="8">
        <f t="shared" si="118"/>
        <v>203</v>
      </c>
      <c r="AE152" s="8">
        <f t="shared" si="118"/>
        <v>209</v>
      </c>
      <c r="AF152" s="8">
        <f t="shared" si="118"/>
        <v>244</v>
      </c>
      <c r="AG152" s="8">
        <f t="shared" si="118"/>
        <v>283</v>
      </c>
    </row>
    <row r="153" spans="1:33" x14ac:dyDescent="0.25">
      <c r="B153" t="s">
        <v>89</v>
      </c>
      <c r="C153" s="6" t="s">
        <v>17</v>
      </c>
      <c r="D153" s="6" t="s">
        <v>17</v>
      </c>
      <c r="E153" s="6" t="s">
        <v>17</v>
      </c>
      <c r="F153" s="6" t="s">
        <v>17</v>
      </c>
      <c r="G153" s="6" t="s">
        <v>17</v>
      </c>
      <c r="H153" s="6" t="s">
        <v>17</v>
      </c>
      <c r="I153" s="6" t="s">
        <v>17</v>
      </c>
      <c r="J153" s="6" t="s">
        <v>17</v>
      </c>
      <c r="K153" s="6" t="s">
        <v>17</v>
      </c>
      <c r="L153" s="6" t="s">
        <v>17</v>
      </c>
      <c r="M153" s="6" t="s">
        <v>17</v>
      </c>
      <c r="N153" s="6" t="s">
        <v>17</v>
      </c>
      <c r="O153" s="6" t="s">
        <v>17</v>
      </c>
      <c r="P153" s="6" t="s">
        <v>17</v>
      </c>
      <c r="Q153" s="6" t="s">
        <v>17</v>
      </c>
      <c r="R153" s="6" t="s">
        <v>17</v>
      </c>
      <c r="S153" s="6" t="s">
        <v>17</v>
      </c>
      <c r="T153" s="6" t="s">
        <v>17</v>
      </c>
      <c r="U153" s="6" t="s">
        <v>17</v>
      </c>
      <c r="V153" s="6">
        <v>108</v>
      </c>
      <c r="W153">
        <v>108</v>
      </c>
      <c r="X153">
        <v>102</v>
      </c>
      <c r="Y153">
        <v>73</v>
      </c>
      <c r="Z153">
        <v>72</v>
      </c>
      <c r="AA153">
        <v>63</v>
      </c>
      <c r="AB153">
        <v>60</v>
      </c>
      <c r="AC153">
        <v>46</v>
      </c>
      <c r="AD153">
        <v>75</v>
      </c>
      <c r="AE153">
        <v>70</v>
      </c>
      <c r="AF153">
        <v>58</v>
      </c>
      <c r="AG153">
        <v>61</v>
      </c>
    </row>
    <row r="154" spans="1:33" x14ac:dyDescent="0.25">
      <c r="B154" t="s">
        <v>90</v>
      </c>
      <c r="C154" s="6" t="s">
        <v>17</v>
      </c>
      <c r="D154" s="6" t="s">
        <v>17</v>
      </c>
      <c r="E154" s="6" t="s">
        <v>17</v>
      </c>
      <c r="F154" s="6" t="s">
        <v>17</v>
      </c>
      <c r="G154" s="6" t="s">
        <v>17</v>
      </c>
      <c r="H154" s="6" t="s">
        <v>17</v>
      </c>
      <c r="I154" s="6" t="s">
        <v>17</v>
      </c>
      <c r="J154" s="6" t="s">
        <v>17</v>
      </c>
      <c r="K154" s="6" t="s">
        <v>17</v>
      </c>
      <c r="L154" s="6" t="s">
        <v>17</v>
      </c>
      <c r="M154" s="6" t="s">
        <v>17</v>
      </c>
      <c r="N154" s="6" t="s">
        <v>17</v>
      </c>
      <c r="O154" s="6" t="s">
        <v>17</v>
      </c>
      <c r="P154" s="6" t="s">
        <v>17</v>
      </c>
      <c r="Q154" s="6" t="s">
        <v>17</v>
      </c>
      <c r="R154" s="6" t="s">
        <v>17</v>
      </c>
      <c r="S154" s="6" t="s">
        <v>17</v>
      </c>
      <c r="T154" s="6" t="s">
        <v>17</v>
      </c>
      <c r="U154" s="6" t="s">
        <v>17</v>
      </c>
      <c r="V154" s="6">
        <v>33</v>
      </c>
      <c r="W154">
        <v>18</v>
      </c>
      <c r="X154">
        <v>20</v>
      </c>
      <c r="Y154">
        <v>33</v>
      </c>
      <c r="Z154">
        <v>20</v>
      </c>
      <c r="AA154">
        <v>18</v>
      </c>
      <c r="AB154">
        <v>21</v>
      </c>
      <c r="AC154">
        <v>8</v>
      </c>
      <c r="AD154">
        <v>6</v>
      </c>
      <c r="AE154">
        <v>2</v>
      </c>
      <c r="AF154">
        <v>1</v>
      </c>
      <c r="AG154">
        <v>2</v>
      </c>
    </row>
    <row r="155" spans="1:33" x14ac:dyDescent="0.25">
      <c r="B155" t="s">
        <v>91</v>
      </c>
      <c r="C155" s="6" t="s">
        <v>17</v>
      </c>
      <c r="D155" s="6" t="s">
        <v>17</v>
      </c>
      <c r="E155" s="6" t="s">
        <v>17</v>
      </c>
      <c r="F155" s="6" t="s">
        <v>17</v>
      </c>
      <c r="G155" s="6" t="s">
        <v>17</v>
      </c>
      <c r="H155" s="6" t="s">
        <v>17</v>
      </c>
      <c r="I155" s="6" t="s">
        <v>17</v>
      </c>
      <c r="J155" s="6" t="s">
        <v>17</v>
      </c>
      <c r="K155" s="6" t="s">
        <v>17</v>
      </c>
      <c r="L155" s="6" t="s">
        <v>17</v>
      </c>
      <c r="M155" s="6" t="s">
        <v>17</v>
      </c>
      <c r="N155" s="6" t="s">
        <v>17</v>
      </c>
      <c r="O155" s="6" t="s">
        <v>17</v>
      </c>
      <c r="P155" s="6" t="s">
        <v>17</v>
      </c>
      <c r="Q155" s="6" t="s">
        <v>17</v>
      </c>
      <c r="R155" s="6" t="s">
        <v>17</v>
      </c>
      <c r="S155" s="6" t="s">
        <v>17</v>
      </c>
      <c r="T155" s="6" t="s">
        <v>17</v>
      </c>
      <c r="U155" s="6" t="s">
        <v>17</v>
      </c>
      <c r="V155" s="6">
        <v>15</v>
      </c>
      <c r="W155">
        <v>7</v>
      </c>
      <c r="X155">
        <v>4</v>
      </c>
      <c r="Y155">
        <v>7</v>
      </c>
      <c r="Z155">
        <v>3</v>
      </c>
      <c r="AA155">
        <v>3</v>
      </c>
      <c r="AB155">
        <v>3</v>
      </c>
      <c r="AC155">
        <v>0</v>
      </c>
      <c r="AD155">
        <v>0</v>
      </c>
      <c r="AE155">
        <v>0</v>
      </c>
      <c r="AF155">
        <v>0</v>
      </c>
      <c r="AG155">
        <v>0</v>
      </c>
    </row>
    <row r="156" spans="1:33" x14ac:dyDescent="0.25">
      <c r="B156" t="s">
        <v>92</v>
      </c>
      <c r="C156" s="6" t="s">
        <v>17</v>
      </c>
      <c r="D156" s="6" t="s">
        <v>17</v>
      </c>
      <c r="E156" s="6" t="s">
        <v>17</v>
      </c>
      <c r="F156" s="6" t="s">
        <v>17</v>
      </c>
      <c r="G156" s="6" t="s">
        <v>17</v>
      </c>
      <c r="H156" s="6" t="s">
        <v>17</v>
      </c>
      <c r="I156" s="6" t="s">
        <v>17</v>
      </c>
      <c r="J156" s="6" t="s">
        <v>17</v>
      </c>
      <c r="K156" s="6" t="s">
        <v>17</v>
      </c>
      <c r="L156" s="6" t="s">
        <v>17</v>
      </c>
      <c r="M156" s="6" t="s">
        <v>17</v>
      </c>
      <c r="N156" s="6" t="s">
        <v>17</v>
      </c>
      <c r="O156" s="6" t="s">
        <v>17</v>
      </c>
      <c r="P156" s="6" t="s">
        <v>17</v>
      </c>
      <c r="Q156" s="6" t="s">
        <v>17</v>
      </c>
      <c r="R156" s="6" t="s">
        <v>17</v>
      </c>
      <c r="S156" s="6" t="s">
        <v>17</v>
      </c>
      <c r="T156" s="6" t="s">
        <v>17</v>
      </c>
      <c r="U156" s="6" t="s">
        <v>17</v>
      </c>
      <c r="V156" s="6">
        <v>2</v>
      </c>
      <c r="W156" s="6" t="s">
        <v>2</v>
      </c>
      <c r="X156" s="6" t="s">
        <v>2</v>
      </c>
      <c r="Y156" s="6" t="s">
        <v>2</v>
      </c>
      <c r="Z156" s="6" t="s">
        <v>2</v>
      </c>
      <c r="AA156" s="6" t="s">
        <v>2</v>
      </c>
      <c r="AB156" s="6" t="s">
        <v>2</v>
      </c>
      <c r="AC156" s="6" t="s">
        <v>2</v>
      </c>
      <c r="AD156" s="6" t="s">
        <v>2</v>
      </c>
      <c r="AE156" s="6" t="s">
        <v>2</v>
      </c>
      <c r="AF156" s="6" t="s">
        <v>2</v>
      </c>
      <c r="AG156" s="6" t="s">
        <v>2</v>
      </c>
    </row>
    <row r="157" spans="1:33" x14ac:dyDescent="0.25">
      <c r="B157" t="s">
        <v>93</v>
      </c>
      <c r="C157" s="6" t="s">
        <v>17</v>
      </c>
      <c r="D157" s="6" t="s">
        <v>17</v>
      </c>
      <c r="E157" s="6" t="s">
        <v>17</v>
      </c>
      <c r="F157" s="6" t="s">
        <v>17</v>
      </c>
      <c r="G157" s="6" t="s">
        <v>17</v>
      </c>
      <c r="H157" s="6" t="s">
        <v>17</v>
      </c>
      <c r="I157" s="6" t="s">
        <v>17</v>
      </c>
      <c r="J157" s="6" t="s">
        <v>17</v>
      </c>
      <c r="K157" s="6" t="s">
        <v>17</v>
      </c>
      <c r="L157" s="6" t="s">
        <v>17</v>
      </c>
      <c r="M157" s="6" t="s">
        <v>17</v>
      </c>
      <c r="N157" s="6" t="s">
        <v>17</v>
      </c>
      <c r="O157" s="6" t="s">
        <v>17</v>
      </c>
      <c r="P157" s="6" t="s">
        <v>17</v>
      </c>
      <c r="Q157" s="6" t="s">
        <v>17</v>
      </c>
      <c r="R157" s="6" t="s">
        <v>17</v>
      </c>
      <c r="S157" s="6" t="s">
        <v>17</v>
      </c>
      <c r="T157" s="6" t="s">
        <v>17</v>
      </c>
      <c r="U157" s="6" t="s">
        <v>17</v>
      </c>
      <c r="V157" s="6">
        <v>19</v>
      </c>
      <c r="W157">
        <v>36</v>
      </c>
      <c r="X157">
        <v>24</v>
      </c>
      <c r="Y157">
        <v>24</v>
      </c>
      <c r="Z157">
        <v>19</v>
      </c>
      <c r="AA157">
        <v>35</v>
      </c>
      <c r="AB157">
        <v>39</v>
      </c>
      <c r="AC157">
        <v>40</v>
      </c>
      <c r="AD157">
        <v>41</v>
      </c>
      <c r="AE157">
        <v>35</v>
      </c>
      <c r="AF157">
        <v>36</v>
      </c>
      <c r="AG157">
        <v>76</v>
      </c>
    </row>
    <row r="158" spans="1:33" x14ac:dyDescent="0.25">
      <c r="B158" t="s">
        <v>143</v>
      </c>
      <c r="C158" s="6" t="s">
        <v>2</v>
      </c>
      <c r="D158" s="6" t="s">
        <v>2</v>
      </c>
      <c r="E158" s="6" t="s">
        <v>2</v>
      </c>
      <c r="F158" s="6" t="s">
        <v>2</v>
      </c>
      <c r="G158" s="6" t="s">
        <v>2</v>
      </c>
      <c r="H158" s="6" t="s">
        <v>2</v>
      </c>
      <c r="I158" s="6" t="s">
        <v>2</v>
      </c>
      <c r="J158" s="6" t="s">
        <v>2</v>
      </c>
      <c r="K158" s="6" t="s">
        <v>2</v>
      </c>
      <c r="L158" s="6" t="s">
        <v>2</v>
      </c>
      <c r="M158" s="6" t="s">
        <v>2</v>
      </c>
      <c r="N158" s="6" t="s">
        <v>2</v>
      </c>
      <c r="O158" s="6" t="s">
        <v>2</v>
      </c>
      <c r="P158" s="6" t="s">
        <v>2</v>
      </c>
      <c r="Q158" s="6" t="s">
        <v>2</v>
      </c>
      <c r="R158" s="6" t="s">
        <v>2</v>
      </c>
      <c r="S158" s="6" t="s">
        <v>2</v>
      </c>
      <c r="T158" s="6" t="s">
        <v>2</v>
      </c>
      <c r="U158" s="6" t="s">
        <v>2</v>
      </c>
      <c r="V158" s="6" t="s">
        <v>2</v>
      </c>
      <c r="W158" s="6" t="s">
        <v>2</v>
      </c>
      <c r="X158" s="6" t="s">
        <v>2</v>
      </c>
      <c r="Y158" s="6" t="s">
        <v>2</v>
      </c>
      <c r="Z158" s="6" t="s">
        <v>2</v>
      </c>
      <c r="AA158" s="6" t="s">
        <v>2</v>
      </c>
      <c r="AB158" s="6" t="s">
        <v>2</v>
      </c>
      <c r="AC158" s="6" t="s">
        <v>2</v>
      </c>
      <c r="AD158" s="6" t="s">
        <v>2</v>
      </c>
      <c r="AE158">
        <v>17</v>
      </c>
      <c r="AF158">
        <v>60</v>
      </c>
      <c r="AG158">
        <v>56</v>
      </c>
    </row>
    <row r="159" spans="1:33" x14ac:dyDescent="0.25">
      <c r="B159" t="s">
        <v>94</v>
      </c>
      <c r="C159" s="6" t="s">
        <v>17</v>
      </c>
      <c r="D159" s="6" t="s">
        <v>17</v>
      </c>
      <c r="E159" s="6" t="s">
        <v>17</v>
      </c>
      <c r="F159" s="6" t="s">
        <v>17</v>
      </c>
      <c r="G159" s="6" t="s">
        <v>17</v>
      </c>
      <c r="H159" s="6" t="s">
        <v>17</v>
      </c>
      <c r="I159" s="6" t="s">
        <v>17</v>
      </c>
      <c r="J159" s="6" t="s">
        <v>17</v>
      </c>
      <c r="K159" s="6" t="s">
        <v>17</v>
      </c>
      <c r="L159" s="6" t="s">
        <v>17</v>
      </c>
      <c r="M159" s="6" t="s">
        <v>17</v>
      </c>
      <c r="N159" s="6" t="s">
        <v>17</v>
      </c>
      <c r="O159" s="6" t="s">
        <v>17</v>
      </c>
      <c r="P159" s="6" t="s">
        <v>17</v>
      </c>
      <c r="Q159" s="6" t="s">
        <v>17</v>
      </c>
      <c r="R159" s="6" t="s">
        <v>17</v>
      </c>
      <c r="S159" s="6" t="s">
        <v>17</v>
      </c>
      <c r="T159" s="6" t="s">
        <v>17</v>
      </c>
      <c r="U159" s="6" t="s">
        <v>17</v>
      </c>
      <c r="V159" s="6">
        <v>20</v>
      </c>
      <c r="W159">
        <v>21</v>
      </c>
      <c r="X159">
        <v>21</v>
      </c>
      <c r="Y159">
        <v>32</v>
      </c>
      <c r="Z159">
        <v>39</v>
      </c>
      <c r="AA159">
        <v>41</v>
      </c>
      <c r="AB159">
        <v>40</v>
      </c>
      <c r="AC159">
        <v>22</v>
      </c>
      <c r="AD159">
        <v>28</v>
      </c>
      <c r="AE159">
        <v>28</v>
      </c>
      <c r="AF159">
        <v>23</v>
      </c>
      <c r="AG159">
        <v>23</v>
      </c>
    </row>
    <row r="160" spans="1:33" x14ac:dyDescent="0.25">
      <c r="B160" t="s">
        <v>95</v>
      </c>
      <c r="C160" s="6" t="s">
        <v>2</v>
      </c>
      <c r="D160" s="6" t="s">
        <v>2</v>
      </c>
      <c r="E160" s="6" t="s">
        <v>2</v>
      </c>
      <c r="F160" s="6" t="s">
        <v>2</v>
      </c>
      <c r="G160" s="6" t="s">
        <v>2</v>
      </c>
      <c r="H160" s="6" t="s">
        <v>2</v>
      </c>
      <c r="I160" s="6" t="s">
        <v>2</v>
      </c>
      <c r="J160" s="6" t="s">
        <v>2</v>
      </c>
      <c r="K160" s="6" t="s">
        <v>2</v>
      </c>
      <c r="L160" s="6" t="s">
        <v>2</v>
      </c>
      <c r="M160" s="6" t="s">
        <v>2</v>
      </c>
      <c r="N160" s="6" t="s">
        <v>2</v>
      </c>
      <c r="O160" s="6" t="s">
        <v>2</v>
      </c>
      <c r="P160" s="6" t="s">
        <v>2</v>
      </c>
      <c r="Q160" s="6" t="s">
        <v>2</v>
      </c>
      <c r="R160" s="6" t="s">
        <v>2</v>
      </c>
      <c r="S160" s="6" t="s">
        <v>2</v>
      </c>
      <c r="T160" s="6" t="s">
        <v>2</v>
      </c>
      <c r="U160" s="6" t="s">
        <v>2</v>
      </c>
      <c r="V160" s="6" t="s">
        <v>2</v>
      </c>
      <c r="W160" s="6" t="s">
        <v>2</v>
      </c>
      <c r="X160">
        <v>20</v>
      </c>
      <c r="Y160">
        <v>22</v>
      </c>
      <c r="Z160">
        <v>18</v>
      </c>
      <c r="AA160">
        <v>20</v>
      </c>
      <c r="AB160">
        <v>34</v>
      </c>
      <c r="AC160">
        <v>22</v>
      </c>
      <c r="AD160">
        <v>36</v>
      </c>
      <c r="AE160">
        <v>46</v>
      </c>
      <c r="AF160">
        <v>58</v>
      </c>
      <c r="AG160">
        <v>53</v>
      </c>
    </row>
    <row r="161" spans="1:33" x14ac:dyDescent="0.25">
      <c r="B161" t="s">
        <v>96</v>
      </c>
      <c r="C161" s="28" t="s">
        <v>2</v>
      </c>
      <c r="D161" s="28" t="s">
        <v>2</v>
      </c>
      <c r="E161" s="6" t="s">
        <v>2</v>
      </c>
      <c r="F161" s="6" t="s">
        <v>2</v>
      </c>
      <c r="G161" s="6" t="s">
        <v>2</v>
      </c>
      <c r="H161" s="6" t="s">
        <v>2</v>
      </c>
      <c r="I161" s="6" t="s">
        <v>2</v>
      </c>
      <c r="J161" s="6" t="s">
        <v>2</v>
      </c>
      <c r="K161" s="6" t="s">
        <v>2</v>
      </c>
      <c r="L161" s="6" t="s">
        <v>2</v>
      </c>
      <c r="M161" s="6" t="s">
        <v>2</v>
      </c>
      <c r="N161" s="6" t="s">
        <v>2</v>
      </c>
      <c r="O161" s="6" t="s">
        <v>2</v>
      </c>
      <c r="P161" s="6" t="s">
        <v>2</v>
      </c>
      <c r="Q161" s="6" t="s">
        <v>2</v>
      </c>
      <c r="R161" s="6" t="s">
        <v>2</v>
      </c>
      <c r="S161" s="6" t="s">
        <v>2</v>
      </c>
      <c r="T161" s="6" t="s">
        <v>2</v>
      </c>
      <c r="U161" s="6" t="s">
        <v>2</v>
      </c>
      <c r="V161" s="6" t="s">
        <v>2</v>
      </c>
      <c r="W161" s="6" t="s">
        <v>2</v>
      </c>
      <c r="X161" s="6" t="s">
        <v>2</v>
      </c>
      <c r="Y161" s="6" t="s">
        <v>2</v>
      </c>
      <c r="Z161" s="6" t="s">
        <v>2</v>
      </c>
      <c r="AA161" s="6" t="s">
        <v>2</v>
      </c>
      <c r="AB161">
        <v>8</v>
      </c>
      <c r="AC161">
        <v>16</v>
      </c>
      <c r="AD161">
        <v>17</v>
      </c>
      <c r="AE161">
        <v>11</v>
      </c>
      <c r="AF161">
        <v>8</v>
      </c>
      <c r="AG161">
        <v>12</v>
      </c>
    </row>
    <row r="162" spans="1:33" x14ac:dyDescent="0.25">
      <c r="A162" s="7" t="s">
        <v>97</v>
      </c>
      <c r="B162" s="7"/>
      <c r="C162" s="27">
        <f>SUM(C163:C166)</f>
        <v>134</v>
      </c>
      <c r="D162" s="27">
        <f>SUM(D163:D166)</f>
        <v>138</v>
      </c>
      <c r="E162" s="8">
        <f t="shared" ref="E162:K162" si="119">SUM(E163:E166)</f>
        <v>149</v>
      </c>
      <c r="F162" s="8">
        <f t="shared" si="119"/>
        <v>134</v>
      </c>
      <c r="G162" s="27">
        <f t="shared" si="119"/>
        <v>135</v>
      </c>
      <c r="H162" s="27">
        <f t="shared" si="119"/>
        <v>145</v>
      </c>
      <c r="I162" s="27">
        <f t="shared" si="119"/>
        <v>153</v>
      </c>
      <c r="J162" s="8">
        <f t="shared" si="119"/>
        <v>136</v>
      </c>
      <c r="K162" s="8">
        <f t="shared" si="119"/>
        <v>83</v>
      </c>
      <c r="L162" s="8">
        <f t="shared" ref="L162:AG162" si="120">SUM(L164:L166)</f>
        <v>82</v>
      </c>
      <c r="M162" s="8">
        <f t="shared" si="120"/>
        <v>93</v>
      </c>
      <c r="N162" s="8">
        <f t="shared" si="120"/>
        <v>99</v>
      </c>
      <c r="O162" s="8">
        <f t="shared" si="120"/>
        <v>118</v>
      </c>
      <c r="P162" s="8">
        <f t="shared" si="120"/>
        <v>111</v>
      </c>
      <c r="Q162" s="8">
        <f t="shared" si="120"/>
        <v>103</v>
      </c>
      <c r="R162" s="8">
        <f t="shared" si="120"/>
        <v>56</v>
      </c>
      <c r="S162" s="8">
        <f t="shared" si="120"/>
        <v>51</v>
      </c>
      <c r="T162" s="8">
        <f t="shared" si="120"/>
        <v>54</v>
      </c>
      <c r="U162" s="8">
        <f t="shared" si="120"/>
        <v>36</v>
      </c>
      <c r="V162" s="8">
        <f t="shared" si="120"/>
        <v>70</v>
      </c>
      <c r="W162" s="8">
        <f t="shared" si="120"/>
        <v>72</v>
      </c>
      <c r="X162" s="8">
        <f t="shared" si="120"/>
        <v>41</v>
      </c>
      <c r="Y162" s="8">
        <f t="shared" si="120"/>
        <v>45</v>
      </c>
      <c r="Z162" s="8">
        <f t="shared" si="120"/>
        <v>36</v>
      </c>
      <c r="AA162" s="8">
        <f t="shared" si="120"/>
        <v>34</v>
      </c>
      <c r="AB162" s="8">
        <f t="shared" si="120"/>
        <v>22</v>
      </c>
      <c r="AC162" s="8">
        <f t="shared" si="120"/>
        <v>20</v>
      </c>
      <c r="AD162" s="8">
        <f t="shared" si="120"/>
        <v>0</v>
      </c>
      <c r="AE162" s="8">
        <f t="shared" si="120"/>
        <v>3</v>
      </c>
      <c r="AF162" s="8">
        <f t="shared" si="120"/>
        <v>10</v>
      </c>
      <c r="AG162" s="8">
        <f t="shared" si="120"/>
        <v>7</v>
      </c>
    </row>
    <row r="163" spans="1:33" x14ac:dyDescent="0.25">
      <c r="A163" s="19"/>
      <c r="B163" s="21" t="s">
        <v>171</v>
      </c>
      <c r="C163" s="21">
        <v>17</v>
      </c>
      <c r="D163" s="24">
        <v>6</v>
      </c>
      <c r="E163" s="24">
        <v>8</v>
      </c>
      <c r="F163" s="6" t="s">
        <v>2</v>
      </c>
      <c r="G163" s="28" t="s">
        <v>2</v>
      </c>
      <c r="H163" s="28" t="s">
        <v>2</v>
      </c>
      <c r="I163" s="28" t="s">
        <v>2</v>
      </c>
      <c r="J163" s="28" t="s">
        <v>2</v>
      </c>
      <c r="K163" s="28" t="s">
        <v>2</v>
      </c>
      <c r="L163" s="6" t="s">
        <v>2</v>
      </c>
      <c r="M163" s="6" t="s">
        <v>2</v>
      </c>
      <c r="N163" s="6" t="s">
        <v>2</v>
      </c>
      <c r="O163" s="6" t="s">
        <v>2</v>
      </c>
      <c r="P163" s="6" t="s">
        <v>2</v>
      </c>
      <c r="Q163" s="6" t="s">
        <v>2</v>
      </c>
      <c r="R163" s="6" t="s">
        <v>2</v>
      </c>
      <c r="S163" s="6" t="s">
        <v>2</v>
      </c>
      <c r="T163" s="6" t="s">
        <v>2</v>
      </c>
      <c r="U163" s="6" t="s">
        <v>2</v>
      </c>
      <c r="V163" s="6" t="s">
        <v>2</v>
      </c>
      <c r="W163" s="6" t="s">
        <v>2</v>
      </c>
      <c r="X163" s="6" t="s">
        <v>2</v>
      </c>
      <c r="Y163" s="6" t="s">
        <v>2</v>
      </c>
      <c r="Z163" s="6" t="s">
        <v>2</v>
      </c>
      <c r="AA163" s="6" t="s">
        <v>2</v>
      </c>
      <c r="AB163" s="6" t="s">
        <v>2</v>
      </c>
      <c r="AC163" s="6" t="s">
        <v>2</v>
      </c>
      <c r="AD163" s="6" t="s">
        <v>2</v>
      </c>
      <c r="AE163" s="6" t="s">
        <v>2</v>
      </c>
      <c r="AF163" s="6" t="s">
        <v>2</v>
      </c>
      <c r="AG163" s="6" t="s">
        <v>2</v>
      </c>
    </row>
    <row r="164" spans="1:33" x14ac:dyDescent="0.25">
      <c r="B164" t="s">
        <v>98</v>
      </c>
      <c r="C164">
        <v>72</v>
      </c>
      <c r="D164" s="18">
        <v>89</v>
      </c>
      <c r="E164" s="18">
        <v>83</v>
      </c>
      <c r="F164" s="18">
        <v>85</v>
      </c>
      <c r="G164" s="18">
        <v>71</v>
      </c>
      <c r="H164" s="18">
        <v>74</v>
      </c>
      <c r="I164" s="18">
        <v>85</v>
      </c>
      <c r="J164" s="18">
        <v>63</v>
      </c>
      <c r="K164" s="18">
        <v>51</v>
      </c>
      <c r="L164">
        <v>55</v>
      </c>
      <c r="M164">
        <v>62</v>
      </c>
      <c r="N164">
        <v>71</v>
      </c>
      <c r="O164" s="6">
        <v>80</v>
      </c>
      <c r="P164" s="6">
        <v>73</v>
      </c>
      <c r="Q164" s="6">
        <v>63</v>
      </c>
      <c r="R164" s="6">
        <v>36</v>
      </c>
      <c r="S164" s="6">
        <v>22</v>
      </c>
      <c r="T164" s="6">
        <v>24</v>
      </c>
      <c r="U164" s="6">
        <v>12</v>
      </c>
      <c r="V164" s="6">
        <v>35</v>
      </c>
      <c r="W164">
        <v>32</v>
      </c>
      <c r="X164">
        <v>23</v>
      </c>
      <c r="Y164">
        <v>25</v>
      </c>
      <c r="Z164">
        <v>13</v>
      </c>
      <c r="AA164">
        <v>15</v>
      </c>
      <c r="AB164">
        <v>7</v>
      </c>
      <c r="AC164">
        <v>12</v>
      </c>
      <c r="AD164">
        <v>0</v>
      </c>
      <c r="AE164">
        <v>3</v>
      </c>
      <c r="AF164">
        <v>5</v>
      </c>
      <c r="AG164">
        <v>5</v>
      </c>
    </row>
    <row r="165" spans="1:33" x14ac:dyDescent="0.25">
      <c r="B165" t="s">
        <v>172</v>
      </c>
      <c r="C165">
        <v>14</v>
      </c>
      <c r="D165" s="18">
        <v>14</v>
      </c>
      <c r="E165" s="18">
        <v>14</v>
      </c>
      <c r="F165" s="18">
        <v>14</v>
      </c>
      <c r="G165" s="18">
        <v>22</v>
      </c>
      <c r="H165" s="18">
        <v>22</v>
      </c>
      <c r="I165" s="18">
        <v>18</v>
      </c>
      <c r="J165" s="18">
        <v>26</v>
      </c>
      <c r="K165" s="18">
        <v>5</v>
      </c>
      <c r="L165" s="6" t="s">
        <v>2</v>
      </c>
      <c r="M165" s="6" t="s">
        <v>2</v>
      </c>
      <c r="N165" s="6" t="s">
        <v>2</v>
      </c>
      <c r="O165" s="6" t="s">
        <v>2</v>
      </c>
      <c r="P165" s="6" t="s">
        <v>2</v>
      </c>
      <c r="Q165" s="6" t="s">
        <v>2</v>
      </c>
      <c r="R165" s="6" t="s">
        <v>2</v>
      </c>
      <c r="S165" s="6" t="s">
        <v>2</v>
      </c>
      <c r="T165" s="6" t="s">
        <v>2</v>
      </c>
      <c r="U165" s="6" t="s">
        <v>2</v>
      </c>
      <c r="V165" s="6" t="s">
        <v>2</v>
      </c>
      <c r="W165" s="6" t="s">
        <v>2</v>
      </c>
      <c r="X165" s="6" t="s">
        <v>2</v>
      </c>
      <c r="Y165" s="6" t="s">
        <v>2</v>
      </c>
      <c r="Z165" s="6" t="s">
        <v>2</v>
      </c>
      <c r="AA165" s="6" t="s">
        <v>2</v>
      </c>
      <c r="AB165" s="6" t="s">
        <v>2</v>
      </c>
      <c r="AC165" s="6" t="s">
        <v>2</v>
      </c>
      <c r="AD165" s="6" t="s">
        <v>2</v>
      </c>
      <c r="AE165" s="6" t="s">
        <v>2</v>
      </c>
      <c r="AF165" s="6" t="s">
        <v>2</v>
      </c>
      <c r="AG165" s="6" t="s">
        <v>2</v>
      </c>
    </row>
    <row r="166" spans="1:33" x14ac:dyDescent="0.25">
      <c r="B166" t="s">
        <v>99</v>
      </c>
      <c r="C166">
        <v>31</v>
      </c>
      <c r="D166" s="18">
        <v>29</v>
      </c>
      <c r="E166" s="18">
        <v>44</v>
      </c>
      <c r="F166" s="18">
        <v>35</v>
      </c>
      <c r="G166" s="18">
        <v>42</v>
      </c>
      <c r="H166" s="18">
        <v>49</v>
      </c>
      <c r="I166" s="18">
        <v>50</v>
      </c>
      <c r="J166" s="18">
        <v>47</v>
      </c>
      <c r="K166" s="18">
        <v>27</v>
      </c>
      <c r="L166">
        <v>27</v>
      </c>
      <c r="M166">
        <v>31</v>
      </c>
      <c r="N166">
        <v>28</v>
      </c>
      <c r="O166" s="6">
        <v>38</v>
      </c>
      <c r="P166" s="6">
        <v>38</v>
      </c>
      <c r="Q166" s="6">
        <v>40</v>
      </c>
      <c r="R166" s="6">
        <v>20</v>
      </c>
      <c r="S166" s="6">
        <v>29</v>
      </c>
      <c r="T166" s="6">
        <v>30</v>
      </c>
      <c r="U166" s="6">
        <v>24</v>
      </c>
      <c r="V166" s="6">
        <v>35</v>
      </c>
      <c r="W166">
        <v>40</v>
      </c>
      <c r="X166">
        <v>18</v>
      </c>
      <c r="Y166">
        <v>20</v>
      </c>
      <c r="Z166">
        <v>23</v>
      </c>
      <c r="AA166">
        <v>19</v>
      </c>
      <c r="AB166">
        <v>15</v>
      </c>
      <c r="AC166">
        <v>8</v>
      </c>
      <c r="AD166">
        <v>0</v>
      </c>
      <c r="AE166">
        <v>0</v>
      </c>
      <c r="AF166">
        <v>5</v>
      </c>
      <c r="AG166">
        <v>2</v>
      </c>
    </row>
    <row r="167" spans="1:33" x14ac:dyDescent="0.25">
      <c r="A167" s="7" t="s">
        <v>100</v>
      </c>
      <c r="B167" s="7"/>
      <c r="C167" s="27">
        <f>SUM(C168:C176)</f>
        <v>0</v>
      </c>
      <c r="D167" s="27">
        <f>SUM(D168:D176)</f>
        <v>0</v>
      </c>
      <c r="E167" s="8">
        <f t="shared" ref="E167:K167" si="121">SUM(E168:E176)</f>
        <v>0</v>
      </c>
      <c r="F167" s="8">
        <f t="shared" si="121"/>
        <v>360</v>
      </c>
      <c r="G167" s="8">
        <f t="shared" si="121"/>
        <v>775</v>
      </c>
      <c r="H167" s="8">
        <f t="shared" si="121"/>
        <v>899</v>
      </c>
      <c r="I167" s="27">
        <f t="shared" si="121"/>
        <v>912</v>
      </c>
      <c r="J167" s="27">
        <f t="shared" si="121"/>
        <v>821</v>
      </c>
      <c r="K167" s="27">
        <f t="shared" si="121"/>
        <v>559</v>
      </c>
      <c r="L167" s="8">
        <f t="shared" ref="L167" si="122">SUM(L168:L176)</f>
        <v>588</v>
      </c>
      <c r="M167" s="8">
        <f t="shared" ref="M167:AG167" si="123">SUM(M168:M176)</f>
        <v>654</v>
      </c>
      <c r="N167" s="8">
        <f t="shared" si="123"/>
        <v>822</v>
      </c>
      <c r="O167" s="8">
        <f t="shared" si="123"/>
        <v>865</v>
      </c>
      <c r="P167" s="8">
        <f t="shared" si="123"/>
        <v>807</v>
      </c>
      <c r="Q167" s="8">
        <f t="shared" si="123"/>
        <v>733</v>
      </c>
      <c r="R167" s="8">
        <f t="shared" si="123"/>
        <v>355</v>
      </c>
      <c r="S167" s="8">
        <f t="shared" si="123"/>
        <v>261</v>
      </c>
      <c r="T167" s="8">
        <f t="shared" si="123"/>
        <v>413</v>
      </c>
      <c r="U167" s="8">
        <f t="shared" si="123"/>
        <v>283</v>
      </c>
      <c r="V167" s="8">
        <f t="shared" si="123"/>
        <v>206</v>
      </c>
      <c r="W167" s="8">
        <f t="shared" si="123"/>
        <v>220</v>
      </c>
      <c r="X167" s="8">
        <f t="shared" si="123"/>
        <v>271</v>
      </c>
      <c r="Y167" s="8">
        <f t="shared" si="123"/>
        <v>217</v>
      </c>
      <c r="Z167" s="8">
        <f t="shared" si="123"/>
        <v>238</v>
      </c>
      <c r="AA167" s="8">
        <f t="shared" si="123"/>
        <v>193</v>
      </c>
      <c r="AB167" s="8">
        <f t="shared" si="123"/>
        <v>196</v>
      </c>
      <c r="AC167" s="8">
        <f t="shared" si="123"/>
        <v>294</v>
      </c>
      <c r="AD167" s="8">
        <f t="shared" si="123"/>
        <v>254</v>
      </c>
      <c r="AE167" s="8">
        <f t="shared" si="123"/>
        <v>241</v>
      </c>
      <c r="AF167" s="8">
        <f t="shared" si="123"/>
        <v>287</v>
      </c>
      <c r="AG167" s="8">
        <f t="shared" si="123"/>
        <v>274</v>
      </c>
    </row>
    <row r="168" spans="1:33" x14ac:dyDescent="0.25">
      <c r="A168" s="9"/>
      <c r="B168" t="s">
        <v>101</v>
      </c>
      <c r="C168" s="28" t="s">
        <v>2</v>
      </c>
      <c r="D168" s="28" t="s">
        <v>2</v>
      </c>
      <c r="E168" s="6" t="s">
        <v>2</v>
      </c>
      <c r="F168" s="6" t="s">
        <v>2</v>
      </c>
      <c r="G168" s="28" t="s">
        <v>2</v>
      </c>
      <c r="H168" s="28" t="s">
        <v>2</v>
      </c>
      <c r="I168" s="28" t="s">
        <v>2</v>
      </c>
      <c r="J168" s="28" t="s">
        <v>2</v>
      </c>
      <c r="K168" s="28" t="s">
        <v>2</v>
      </c>
      <c r="L168" s="6" t="s">
        <v>2</v>
      </c>
      <c r="M168" s="6" t="s">
        <v>2</v>
      </c>
      <c r="N168" s="6" t="s">
        <v>2</v>
      </c>
      <c r="O168" s="6" t="s">
        <v>2</v>
      </c>
      <c r="P168" s="6" t="s">
        <v>2</v>
      </c>
      <c r="Q168" s="6" t="s">
        <v>2</v>
      </c>
      <c r="R168" s="6">
        <v>1</v>
      </c>
      <c r="S168" s="6">
        <v>22</v>
      </c>
      <c r="T168" s="6">
        <v>168</v>
      </c>
      <c r="U168" s="6">
        <v>19</v>
      </c>
      <c r="V168" s="6" t="s">
        <v>2</v>
      </c>
      <c r="W168" s="6" t="s">
        <v>2</v>
      </c>
      <c r="X168" s="6" t="s">
        <v>2</v>
      </c>
      <c r="Y168" s="6" t="s">
        <v>2</v>
      </c>
      <c r="Z168" s="6" t="s">
        <v>2</v>
      </c>
      <c r="AA168" s="6" t="s">
        <v>2</v>
      </c>
      <c r="AB168" s="6" t="s">
        <v>2</v>
      </c>
      <c r="AC168" s="6" t="s">
        <v>2</v>
      </c>
      <c r="AD168" s="6" t="s">
        <v>2</v>
      </c>
      <c r="AE168" s="6" t="s">
        <v>2</v>
      </c>
      <c r="AF168" s="6" t="s">
        <v>2</v>
      </c>
      <c r="AG168" s="6" t="s">
        <v>2</v>
      </c>
    </row>
    <row r="169" spans="1:33" x14ac:dyDescent="0.25">
      <c r="B169" t="s">
        <v>102</v>
      </c>
      <c r="C169" s="28" t="s">
        <v>2</v>
      </c>
      <c r="D169" s="28" t="s">
        <v>2</v>
      </c>
      <c r="E169" s="6" t="s">
        <v>2</v>
      </c>
      <c r="F169" s="18">
        <v>287</v>
      </c>
      <c r="G169" s="18">
        <v>358</v>
      </c>
      <c r="H169" s="18">
        <v>180</v>
      </c>
      <c r="I169" s="18">
        <v>150</v>
      </c>
      <c r="J169" s="18">
        <v>107</v>
      </c>
      <c r="K169" s="18">
        <v>57</v>
      </c>
      <c r="L169">
        <v>58</v>
      </c>
      <c r="M169">
        <v>32</v>
      </c>
      <c r="N169">
        <v>37</v>
      </c>
      <c r="O169" s="6">
        <v>87</v>
      </c>
      <c r="P169" s="6">
        <v>133</v>
      </c>
      <c r="Q169" s="6">
        <v>55</v>
      </c>
      <c r="R169" s="6">
        <v>16</v>
      </c>
      <c r="S169" s="6">
        <v>8</v>
      </c>
      <c r="T169" s="6">
        <v>26</v>
      </c>
      <c r="U169" s="6">
        <v>27</v>
      </c>
      <c r="V169" s="6" t="s">
        <v>2</v>
      </c>
      <c r="W169" s="6" t="s">
        <v>2</v>
      </c>
      <c r="X169" s="6" t="s">
        <v>2</v>
      </c>
      <c r="Y169" s="6" t="s">
        <v>2</v>
      </c>
      <c r="Z169" s="6" t="s">
        <v>2</v>
      </c>
      <c r="AA169" s="6" t="s">
        <v>2</v>
      </c>
      <c r="AB169" s="6" t="s">
        <v>2</v>
      </c>
      <c r="AC169" s="6" t="s">
        <v>2</v>
      </c>
      <c r="AD169" s="6" t="s">
        <v>2</v>
      </c>
      <c r="AE169" s="6" t="s">
        <v>2</v>
      </c>
      <c r="AF169" s="6" t="s">
        <v>2</v>
      </c>
      <c r="AG169" s="6" t="s">
        <v>2</v>
      </c>
    </row>
    <row r="170" spans="1:33" x14ac:dyDescent="0.25">
      <c r="B170" t="s">
        <v>103</v>
      </c>
      <c r="C170" s="6" t="s">
        <v>2</v>
      </c>
      <c r="D170" s="6" t="s">
        <v>2</v>
      </c>
      <c r="E170" s="6" t="s">
        <v>2</v>
      </c>
      <c r="F170" s="6" t="s">
        <v>2</v>
      </c>
      <c r="G170" s="18">
        <v>64</v>
      </c>
      <c r="H170" s="18">
        <v>272</v>
      </c>
      <c r="I170" s="18">
        <v>340</v>
      </c>
      <c r="J170" s="18">
        <v>341</v>
      </c>
      <c r="K170" s="18">
        <v>258</v>
      </c>
      <c r="L170">
        <v>291</v>
      </c>
      <c r="M170">
        <v>204</v>
      </c>
      <c r="N170">
        <v>314</v>
      </c>
      <c r="O170" s="6">
        <v>322</v>
      </c>
      <c r="P170" s="6">
        <v>240</v>
      </c>
      <c r="Q170" s="6">
        <v>228</v>
      </c>
      <c r="R170" s="6">
        <v>110</v>
      </c>
      <c r="S170" s="6">
        <v>77</v>
      </c>
      <c r="T170" s="6">
        <v>77</v>
      </c>
      <c r="U170" s="6">
        <v>113</v>
      </c>
      <c r="V170" s="6">
        <v>106</v>
      </c>
      <c r="W170" s="6">
        <v>155</v>
      </c>
      <c r="X170">
        <v>143</v>
      </c>
      <c r="Y170">
        <v>100</v>
      </c>
      <c r="Z170">
        <v>129</v>
      </c>
      <c r="AA170">
        <v>129</v>
      </c>
      <c r="AB170">
        <v>126</v>
      </c>
      <c r="AC170">
        <v>241</v>
      </c>
      <c r="AD170">
        <v>166</v>
      </c>
      <c r="AE170">
        <v>151</v>
      </c>
      <c r="AF170">
        <v>180</v>
      </c>
      <c r="AG170">
        <v>164</v>
      </c>
    </row>
    <row r="171" spans="1:33" x14ac:dyDescent="0.25">
      <c r="B171" t="s">
        <v>104</v>
      </c>
      <c r="C171" s="6" t="s">
        <v>2</v>
      </c>
      <c r="D171" s="6" t="s">
        <v>2</v>
      </c>
      <c r="E171" s="6" t="s">
        <v>2</v>
      </c>
      <c r="F171" s="18">
        <v>73</v>
      </c>
      <c r="G171" s="18">
        <v>338</v>
      </c>
      <c r="H171" s="18">
        <v>248</v>
      </c>
      <c r="I171" s="18">
        <v>267</v>
      </c>
      <c r="J171" s="18">
        <v>142</v>
      </c>
      <c r="K171" s="18">
        <v>109</v>
      </c>
      <c r="L171">
        <v>118</v>
      </c>
      <c r="M171">
        <v>196</v>
      </c>
      <c r="N171">
        <v>241</v>
      </c>
      <c r="O171" s="6">
        <v>140</v>
      </c>
      <c r="P171" s="6">
        <v>161</v>
      </c>
      <c r="Q171" s="6">
        <v>109</v>
      </c>
      <c r="R171" s="6">
        <v>58</v>
      </c>
      <c r="S171" s="6">
        <v>64</v>
      </c>
      <c r="T171" s="6">
        <v>40</v>
      </c>
      <c r="U171" s="6">
        <v>48</v>
      </c>
      <c r="V171" s="6">
        <v>13</v>
      </c>
      <c r="W171" s="6">
        <v>0</v>
      </c>
      <c r="X171">
        <v>33</v>
      </c>
      <c r="Y171">
        <v>50</v>
      </c>
      <c r="Z171">
        <v>46</v>
      </c>
      <c r="AA171">
        <v>31</v>
      </c>
      <c r="AB171">
        <v>33</v>
      </c>
      <c r="AC171">
        <v>27</v>
      </c>
      <c r="AD171">
        <v>38</v>
      </c>
      <c r="AE171">
        <v>48</v>
      </c>
      <c r="AF171">
        <v>39</v>
      </c>
      <c r="AG171">
        <v>42</v>
      </c>
    </row>
    <row r="172" spans="1:33" x14ac:dyDescent="0.25">
      <c r="B172" t="s">
        <v>105</v>
      </c>
      <c r="C172" s="6" t="s">
        <v>2</v>
      </c>
      <c r="D172" s="6" t="s">
        <v>2</v>
      </c>
      <c r="E172" s="6" t="s">
        <v>2</v>
      </c>
      <c r="F172" s="6" t="s">
        <v>2</v>
      </c>
      <c r="G172" s="28" t="s">
        <v>2</v>
      </c>
      <c r="H172" s="28" t="s">
        <v>2</v>
      </c>
      <c r="I172" s="28" t="s">
        <v>2</v>
      </c>
      <c r="J172" s="18">
        <v>96</v>
      </c>
      <c r="K172" s="18">
        <v>79</v>
      </c>
      <c r="L172">
        <v>47</v>
      </c>
      <c r="M172">
        <v>133</v>
      </c>
      <c r="N172">
        <v>118</v>
      </c>
      <c r="O172" s="6">
        <v>187</v>
      </c>
      <c r="P172" s="6">
        <v>140</v>
      </c>
      <c r="Q172" s="6">
        <v>105</v>
      </c>
      <c r="R172" s="6">
        <v>75</v>
      </c>
      <c r="S172" s="6">
        <v>36</v>
      </c>
      <c r="T172" s="6">
        <v>37</v>
      </c>
      <c r="U172" s="6">
        <v>19</v>
      </c>
      <c r="V172" s="6">
        <v>26</v>
      </c>
      <c r="W172" s="6" t="s">
        <v>2</v>
      </c>
      <c r="X172" s="6" t="s">
        <v>2</v>
      </c>
      <c r="Y172" s="6" t="s">
        <v>2</v>
      </c>
      <c r="Z172" s="6" t="s">
        <v>2</v>
      </c>
      <c r="AA172" s="6" t="s">
        <v>2</v>
      </c>
      <c r="AB172" s="6" t="s">
        <v>2</v>
      </c>
      <c r="AC172" s="6" t="s">
        <v>2</v>
      </c>
      <c r="AD172" s="6" t="s">
        <v>2</v>
      </c>
      <c r="AE172" s="6" t="s">
        <v>2</v>
      </c>
      <c r="AF172" s="6">
        <v>27</v>
      </c>
      <c r="AG172" s="6">
        <v>34</v>
      </c>
    </row>
    <row r="173" spans="1:33" x14ac:dyDescent="0.25">
      <c r="B173" t="s">
        <v>106</v>
      </c>
      <c r="C173" s="6" t="s">
        <v>2</v>
      </c>
      <c r="D173" s="6" t="s">
        <v>2</v>
      </c>
      <c r="E173" s="6" t="s">
        <v>2</v>
      </c>
      <c r="F173" s="6" t="s">
        <v>2</v>
      </c>
      <c r="G173" s="18">
        <v>12</v>
      </c>
      <c r="H173" s="18">
        <v>79</v>
      </c>
      <c r="I173" s="18">
        <v>53</v>
      </c>
      <c r="J173" s="18">
        <v>41</v>
      </c>
      <c r="K173" s="18">
        <v>18</v>
      </c>
      <c r="L173">
        <v>16</v>
      </c>
      <c r="M173">
        <v>22</v>
      </c>
      <c r="N173">
        <v>29</v>
      </c>
      <c r="O173" s="6">
        <v>25</v>
      </c>
      <c r="P173" s="6">
        <v>20</v>
      </c>
      <c r="Q173" s="6">
        <v>17</v>
      </c>
      <c r="R173" s="6">
        <v>3</v>
      </c>
      <c r="S173" s="6">
        <v>4</v>
      </c>
      <c r="T173" s="6">
        <v>11</v>
      </c>
      <c r="U173" s="6">
        <v>16</v>
      </c>
      <c r="V173" s="6">
        <v>3</v>
      </c>
      <c r="W173" s="6" t="s">
        <v>2</v>
      </c>
      <c r="X173" s="6" t="s">
        <v>2</v>
      </c>
      <c r="Y173" s="6" t="s">
        <v>2</v>
      </c>
      <c r="Z173" s="6" t="s">
        <v>2</v>
      </c>
      <c r="AA173" s="6" t="s">
        <v>2</v>
      </c>
      <c r="AB173" s="6" t="s">
        <v>2</v>
      </c>
      <c r="AC173" s="6" t="s">
        <v>2</v>
      </c>
      <c r="AD173" s="6" t="s">
        <v>2</v>
      </c>
      <c r="AE173" s="6" t="s">
        <v>2</v>
      </c>
      <c r="AF173" s="6" t="s">
        <v>2</v>
      </c>
      <c r="AG173" s="6" t="s">
        <v>2</v>
      </c>
    </row>
    <row r="174" spans="1:33" x14ac:dyDescent="0.25">
      <c r="B174" t="s">
        <v>107</v>
      </c>
      <c r="C174" s="6" t="s">
        <v>2</v>
      </c>
      <c r="D174" s="6" t="s">
        <v>2</v>
      </c>
      <c r="E174" s="6" t="s">
        <v>2</v>
      </c>
      <c r="F174" s="6" t="s">
        <v>2</v>
      </c>
      <c r="G174" s="18">
        <v>3</v>
      </c>
      <c r="H174" s="18">
        <v>120</v>
      </c>
      <c r="I174" s="18">
        <v>102</v>
      </c>
      <c r="J174" s="18">
        <v>94</v>
      </c>
      <c r="K174" s="18">
        <v>38</v>
      </c>
      <c r="L174">
        <v>58</v>
      </c>
      <c r="M174">
        <v>67</v>
      </c>
      <c r="N174">
        <v>83</v>
      </c>
      <c r="O174" s="6">
        <v>104</v>
      </c>
      <c r="P174" s="6">
        <v>111</v>
      </c>
      <c r="Q174" s="6">
        <v>95</v>
      </c>
      <c r="R174" s="6">
        <v>46</v>
      </c>
      <c r="S174" s="6">
        <v>42</v>
      </c>
      <c r="T174" s="6">
        <v>53</v>
      </c>
      <c r="U174" s="6">
        <v>40</v>
      </c>
      <c r="V174" s="6">
        <v>37</v>
      </c>
      <c r="W174" s="6">
        <v>43</v>
      </c>
      <c r="X174">
        <v>51</v>
      </c>
      <c r="Y174">
        <v>36</v>
      </c>
      <c r="Z174">
        <v>40</v>
      </c>
      <c r="AA174">
        <v>32</v>
      </c>
      <c r="AB174">
        <v>37</v>
      </c>
      <c r="AC174">
        <v>26</v>
      </c>
      <c r="AD174">
        <v>50</v>
      </c>
      <c r="AE174">
        <v>42</v>
      </c>
      <c r="AF174" s="6">
        <v>41</v>
      </c>
      <c r="AG174" s="6">
        <v>34</v>
      </c>
    </row>
    <row r="175" spans="1:33" x14ac:dyDescent="0.25">
      <c r="B175" t="s">
        <v>108</v>
      </c>
      <c r="C175" s="28" t="s">
        <v>2</v>
      </c>
      <c r="D175" s="28" t="s">
        <v>2</v>
      </c>
      <c r="E175" s="28" t="s">
        <v>2</v>
      </c>
      <c r="F175" s="6" t="s">
        <v>2</v>
      </c>
      <c r="G175" s="28" t="s">
        <v>2</v>
      </c>
      <c r="H175" s="28" t="s">
        <v>2</v>
      </c>
      <c r="I175" s="28" t="s">
        <v>2</v>
      </c>
      <c r="J175" s="28" t="s">
        <v>2</v>
      </c>
      <c r="K175" s="28" t="s">
        <v>2</v>
      </c>
      <c r="L175" s="6" t="s">
        <v>2</v>
      </c>
      <c r="M175" s="6" t="s">
        <v>2</v>
      </c>
      <c r="N175" s="6" t="s">
        <v>2</v>
      </c>
      <c r="O175" s="6" t="s">
        <v>2</v>
      </c>
      <c r="P175" s="6">
        <v>1</v>
      </c>
      <c r="Q175" s="6">
        <v>14</v>
      </c>
      <c r="R175" s="6">
        <v>5</v>
      </c>
      <c r="S175" s="6">
        <v>1</v>
      </c>
      <c r="T175" s="6">
        <v>0</v>
      </c>
      <c r="U175" s="6">
        <v>1</v>
      </c>
      <c r="V175" s="6" t="s">
        <v>2</v>
      </c>
      <c r="W175" s="6" t="s">
        <v>2</v>
      </c>
      <c r="X175" s="6" t="s">
        <v>2</v>
      </c>
      <c r="Y175" s="6" t="s">
        <v>2</v>
      </c>
      <c r="Z175" s="6" t="s">
        <v>2</v>
      </c>
      <c r="AA175" s="6" t="s">
        <v>2</v>
      </c>
      <c r="AB175" s="6" t="s">
        <v>2</v>
      </c>
      <c r="AC175" s="6" t="s">
        <v>2</v>
      </c>
      <c r="AD175" s="6" t="s">
        <v>2</v>
      </c>
      <c r="AE175" s="6" t="s">
        <v>2</v>
      </c>
      <c r="AF175" s="6" t="s">
        <v>2</v>
      </c>
      <c r="AG175" s="6" t="s">
        <v>2</v>
      </c>
    </row>
    <row r="176" spans="1:33" x14ac:dyDescent="0.25">
      <c r="B176" t="s">
        <v>109</v>
      </c>
      <c r="C176" s="28" t="s">
        <v>2</v>
      </c>
      <c r="D176" s="28" t="s">
        <v>2</v>
      </c>
      <c r="E176" s="28" t="s">
        <v>2</v>
      </c>
      <c r="F176" s="6" t="s">
        <v>2</v>
      </c>
      <c r="G176" s="28" t="s">
        <v>2</v>
      </c>
      <c r="H176" s="28" t="s">
        <v>2</v>
      </c>
      <c r="I176" s="28" t="s">
        <v>2</v>
      </c>
      <c r="J176" s="28" t="s">
        <v>2</v>
      </c>
      <c r="K176" s="28" t="s">
        <v>2</v>
      </c>
      <c r="L176" s="6" t="s">
        <v>2</v>
      </c>
      <c r="M176" s="6" t="s">
        <v>2</v>
      </c>
      <c r="N176" s="6" t="s">
        <v>2</v>
      </c>
      <c r="O176" s="6" t="s">
        <v>2</v>
      </c>
      <c r="P176" s="6">
        <v>1</v>
      </c>
      <c r="Q176" s="6">
        <v>110</v>
      </c>
      <c r="R176" s="6">
        <v>41</v>
      </c>
      <c r="S176" s="6">
        <v>7</v>
      </c>
      <c r="T176" s="6">
        <v>1</v>
      </c>
      <c r="U176" s="6">
        <v>0</v>
      </c>
      <c r="V176" s="6">
        <v>21</v>
      </c>
      <c r="W176" s="6">
        <v>22</v>
      </c>
      <c r="X176">
        <v>44</v>
      </c>
      <c r="Y176">
        <v>31</v>
      </c>
      <c r="Z176">
        <v>23</v>
      </c>
      <c r="AA176">
        <v>1</v>
      </c>
      <c r="AB176" s="6" t="s">
        <v>2</v>
      </c>
      <c r="AC176" s="6" t="s">
        <v>2</v>
      </c>
      <c r="AD176" s="6" t="s">
        <v>2</v>
      </c>
      <c r="AE176" s="6" t="s">
        <v>2</v>
      </c>
      <c r="AF176" s="6" t="s">
        <v>2</v>
      </c>
      <c r="AG176" s="6" t="s">
        <v>2</v>
      </c>
    </row>
    <row r="177" spans="1:33" x14ac:dyDescent="0.25">
      <c r="A177" s="7" t="s">
        <v>110</v>
      </c>
      <c r="B177" s="7"/>
      <c r="C177" s="27">
        <f t="shared" ref="C177:K177" si="124">SUM(C178)</f>
        <v>0</v>
      </c>
      <c r="D177" s="27">
        <f t="shared" si="124"/>
        <v>0</v>
      </c>
      <c r="E177" s="27">
        <f t="shared" si="124"/>
        <v>0</v>
      </c>
      <c r="F177" s="27">
        <f t="shared" si="124"/>
        <v>0</v>
      </c>
      <c r="G177" s="27">
        <f t="shared" si="124"/>
        <v>0</v>
      </c>
      <c r="H177" s="27">
        <f t="shared" si="124"/>
        <v>0</v>
      </c>
      <c r="I177" s="27">
        <f t="shared" si="124"/>
        <v>0</v>
      </c>
      <c r="J177" s="27">
        <f t="shared" si="124"/>
        <v>0</v>
      </c>
      <c r="K177" s="27">
        <f t="shared" si="124"/>
        <v>14</v>
      </c>
      <c r="L177" s="8">
        <f t="shared" ref="L177:S177" si="125">SUM(L178)</f>
        <v>18</v>
      </c>
      <c r="M177" s="8">
        <f t="shared" si="125"/>
        <v>19</v>
      </c>
      <c r="N177" s="8">
        <f t="shared" si="125"/>
        <v>15</v>
      </c>
      <c r="O177" s="8">
        <f t="shared" si="125"/>
        <v>3</v>
      </c>
      <c r="P177" s="8">
        <f t="shared" si="125"/>
        <v>0</v>
      </c>
      <c r="Q177" s="8">
        <f t="shared" si="125"/>
        <v>0</v>
      </c>
      <c r="R177" s="8">
        <f t="shared" si="125"/>
        <v>0</v>
      </c>
      <c r="S177" s="8">
        <f t="shared" si="125"/>
        <v>0</v>
      </c>
      <c r="T177" s="8">
        <f t="shared" ref="T177:AG177" si="126">SUM(T178)</f>
        <v>0</v>
      </c>
      <c r="U177" s="8">
        <f t="shared" si="126"/>
        <v>0</v>
      </c>
      <c r="V177" s="8">
        <f t="shared" si="126"/>
        <v>0</v>
      </c>
      <c r="W177" s="8">
        <f t="shared" si="126"/>
        <v>0</v>
      </c>
      <c r="X177" s="8">
        <f t="shared" si="126"/>
        <v>0</v>
      </c>
      <c r="Y177" s="8">
        <f t="shared" si="126"/>
        <v>0</v>
      </c>
      <c r="Z177" s="8">
        <f t="shared" si="126"/>
        <v>0</v>
      </c>
      <c r="AA177" s="8">
        <f t="shared" si="126"/>
        <v>0</v>
      </c>
      <c r="AB177" s="8">
        <f t="shared" si="126"/>
        <v>0</v>
      </c>
      <c r="AC177" s="8">
        <f t="shared" si="126"/>
        <v>0</v>
      </c>
      <c r="AD177" s="8">
        <f t="shared" si="126"/>
        <v>0</v>
      </c>
      <c r="AE177" s="8">
        <f t="shared" si="126"/>
        <v>0</v>
      </c>
      <c r="AF177" s="8">
        <f t="shared" si="126"/>
        <v>0</v>
      </c>
      <c r="AG177" s="8">
        <f t="shared" si="126"/>
        <v>0</v>
      </c>
    </row>
    <row r="178" spans="1:33" x14ac:dyDescent="0.25">
      <c r="B178" t="s">
        <v>111</v>
      </c>
      <c r="C178" s="28" t="s">
        <v>17</v>
      </c>
      <c r="D178" s="28" t="s">
        <v>17</v>
      </c>
      <c r="E178" s="28" t="s">
        <v>17</v>
      </c>
      <c r="F178" s="28" t="s">
        <v>17</v>
      </c>
      <c r="G178" s="28" t="s">
        <v>17</v>
      </c>
      <c r="H178" s="28" t="s">
        <v>17</v>
      </c>
      <c r="I178" s="28" t="s">
        <v>17</v>
      </c>
      <c r="J178" s="28" t="s">
        <v>17</v>
      </c>
      <c r="K178" s="28">
        <v>14</v>
      </c>
      <c r="L178">
        <v>18</v>
      </c>
      <c r="M178">
        <v>19</v>
      </c>
      <c r="N178">
        <v>15</v>
      </c>
      <c r="O178" s="6">
        <v>3</v>
      </c>
      <c r="P178" s="6" t="s">
        <v>2</v>
      </c>
      <c r="Q178" s="6" t="s">
        <v>2</v>
      </c>
      <c r="R178" s="6" t="s">
        <v>2</v>
      </c>
      <c r="S178" s="6" t="s">
        <v>2</v>
      </c>
      <c r="T178" s="6" t="s">
        <v>2</v>
      </c>
      <c r="U178" s="6" t="s">
        <v>2</v>
      </c>
      <c r="V178" s="6" t="s">
        <v>2</v>
      </c>
      <c r="W178" s="6" t="s">
        <v>2</v>
      </c>
      <c r="X178" s="6" t="s">
        <v>2</v>
      </c>
      <c r="Y178" s="6" t="s">
        <v>2</v>
      </c>
      <c r="Z178" s="6" t="s">
        <v>2</v>
      </c>
      <c r="AA178" s="6" t="s">
        <v>2</v>
      </c>
      <c r="AB178" s="6" t="s">
        <v>2</v>
      </c>
      <c r="AC178" s="6" t="s">
        <v>2</v>
      </c>
      <c r="AD178" s="6" t="s">
        <v>2</v>
      </c>
      <c r="AE178" s="6" t="s">
        <v>2</v>
      </c>
      <c r="AF178" s="6" t="s">
        <v>2</v>
      </c>
      <c r="AG178" s="6" t="s">
        <v>2</v>
      </c>
    </row>
    <row r="179" spans="1:33" x14ac:dyDescent="0.25">
      <c r="A179" s="7" t="s">
        <v>112</v>
      </c>
      <c r="B179" s="7"/>
      <c r="C179" s="27">
        <f>SUM(C180:C184)</f>
        <v>6</v>
      </c>
      <c r="D179" s="27">
        <f>SUM(D180:D184)</f>
        <v>7</v>
      </c>
      <c r="E179" s="27">
        <f>SUM(E180:E184)</f>
        <v>6</v>
      </c>
      <c r="F179" s="8">
        <f>SUM(F180:F184)</f>
        <v>6</v>
      </c>
      <c r="G179" s="8" t="s">
        <v>17</v>
      </c>
      <c r="H179" s="8" t="s">
        <v>17</v>
      </c>
      <c r="I179" s="8" t="s">
        <v>17</v>
      </c>
      <c r="J179" s="27" t="s">
        <v>17</v>
      </c>
      <c r="K179" s="27" t="s">
        <v>17</v>
      </c>
      <c r="L179" s="8" t="s">
        <v>17</v>
      </c>
      <c r="M179" s="8" t="s">
        <v>17</v>
      </c>
      <c r="N179" s="8" t="s">
        <v>17</v>
      </c>
      <c r="O179" s="8" t="s">
        <v>17</v>
      </c>
      <c r="P179" s="8" t="s">
        <v>17</v>
      </c>
      <c r="Q179" s="8" t="s">
        <v>17</v>
      </c>
      <c r="R179" s="8" t="s">
        <v>17</v>
      </c>
      <c r="S179" s="8" t="s">
        <v>17</v>
      </c>
      <c r="T179" s="8">
        <f>SUM(T180:T184)</f>
        <v>5</v>
      </c>
      <c r="U179" s="8">
        <f t="shared" ref="U179:AG179" si="127">SUM(U181:U184)</f>
        <v>6</v>
      </c>
      <c r="V179" s="8">
        <f t="shared" si="127"/>
        <v>7</v>
      </c>
      <c r="W179" s="8">
        <f t="shared" si="127"/>
        <v>11</v>
      </c>
      <c r="X179" s="8">
        <f t="shared" si="127"/>
        <v>10</v>
      </c>
      <c r="Y179" s="8">
        <f t="shared" si="127"/>
        <v>7</v>
      </c>
      <c r="Z179" s="8">
        <f t="shared" si="127"/>
        <v>6</v>
      </c>
      <c r="AA179" s="8">
        <f t="shared" si="127"/>
        <v>6</v>
      </c>
      <c r="AB179" s="8">
        <f t="shared" si="127"/>
        <v>3</v>
      </c>
      <c r="AC179" s="8">
        <f t="shared" si="127"/>
        <v>5</v>
      </c>
      <c r="AD179" s="8">
        <f t="shared" si="127"/>
        <v>3</v>
      </c>
      <c r="AE179" s="8">
        <f t="shared" si="127"/>
        <v>5</v>
      </c>
      <c r="AF179" s="8">
        <f t="shared" si="127"/>
        <v>5</v>
      </c>
      <c r="AG179" s="8">
        <f t="shared" si="127"/>
        <v>2</v>
      </c>
    </row>
    <row r="180" spans="1:33" x14ac:dyDescent="0.25">
      <c r="A180" s="9"/>
      <c r="B180" t="s">
        <v>153</v>
      </c>
      <c r="C180" s="25" t="s">
        <v>2</v>
      </c>
      <c r="D180" s="25" t="s">
        <v>2</v>
      </c>
      <c r="E180" s="25" t="s">
        <v>2</v>
      </c>
      <c r="F180" s="25" t="s">
        <v>2</v>
      </c>
      <c r="G180" s="25" t="s">
        <v>2</v>
      </c>
      <c r="H180" s="25" t="s">
        <v>2</v>
      </c>
      <c r="I180" s="25" t="s">
        <v>2</v>
      </c>
      <c r="J180" s="25" t="s">
        <v>2</v>
      </c>
      <c r="K180" s="25" t="s">
        <v>2</v>
      </c>
      <c r="L180" s="25" t="s">
        <v>2</v>
      </c>
      <c r="M180" s="25" t="s">
        <v>2</v>
      </c>
      <c r="N180" s="25" t="s">
        <v>2</v>
      </c>
      <c r="O180" s="11" t="s">
        <v>2</v>
      </c>
      <c r="P180" s="11" t="s">
        <v>2</v>
      </c>
      <c r="Q180" s="11" t="s">
        <v>2</v>
      </c>
      <c r="R180" s="11" t="s">
        <v>2</v>
      </c>
      <c r="S180" s="11" t="s">
        <v>2</v>
      </c>
      <c r="T180" s="11" t="s">
        <v>2</v>
      </c>
      <c r="U180" s="11" t="s">
        <v>2</v>
      </c>
      <c r="V180" s="11" t="s">
        <v>2</v>
      </c>
      <c r="W180" s="11" t="s">
        <v>2</v>
      </c>
      <c r="X180" s="11" t="s">
        <v>2</v>
      </c>
      <c r="Y180" s="11" t="s">
        <v>2</v>
      </c>
      <c r="Z180" s="11" t="s">
        <v>2</v>
      </c>
      <c r="AA180" s="11" t="s">
        <v>2</v>
      </c>
      <c r="AB180" s="11" t="s">
        <v>2</v>
      </c>
      <c r="AC180" s="11" t="s">
        <v>2</v>
      </c>
      <c r="AD180" s="11" t="s">
        <v>2</v>
      </c>
      <c r="AE180" s="11" t="s">
        <v>2</v>
      </c>
      <c r="AF180" s="25">
        <v>1</v>
      </c>
      <c r="AG180" s="25">
        <v>1</v>
      </c>
    </row>
    <row r="181" spans="1:33" x14ac:dyDescent="0.25">
      <c r="A181" s="9"/>
      <c r="B181" t="s">
        <v>154</v>
      </c>
      <c r="C181" s="25" t="s">
        <v>2</v>
      </c>
      <c r="D181" s="25" t="s">
        <v>2</v>
      </c>
      <c r="E181" s="25" t="s">
        <v>2</v>
      </c>
      <c r="F181" s="11" t="s">
        <v>2</v>
      </c>
      <c r="G181" s="11" t="s">
        <v>2</v>
      </c>
      <c r="H181" s="11" t="s">
        <v>2</v>
      </c>
      <c r="I181" s="11" t="s">
        <v>2</v>
      </c>
      <c r="J181" s="11" t="s">
        <v>2</v>
      </c>
      <c r="K181" s="11" t="s">
        <v>2</v>
      </c>
      <c r="L181" s="11" t="s">
        <v>2</v>
      </c>
      <c r="M181" s="11" t="s">
        <v>2</v>
      </c>
      <c r="N181" s="11" t="s">
        <v>2</v>
      </c>
      <c r="O181" s="11" t="s">
        <v>2</v>
      </c>
      <c r="P181" s="11" t="s">
        <v>2</v>
      </c>
      <c r="Q181" s="11" t="s">
        <v>2</v>
      </c>
      <c r="R181" s="11" t="s">
        <v>2</v>
      </c>
      <c r="S181" s="11" t="s">
        <v>2</v>
      </c>
      <c r="T181" s="11" t="s">
        <v>2</v>
      </c>
      <c r="U181" s="11" t="s">
        <v>2</v>
      </c>
      <c r="V181" s="6">
        <v>1</v>
      </c>
      <c r="W181">
        <v>6</v>
      </c>
      <c r="X181">
        <v>6</v>
      </c>
      <c r="Y181">
        <v>3</v>
      </c>
      <c r="Z181">
        <v>1</v>
      </c>
      <c r="AA181">
        <v>1</v>
      </c>
      <c r="AB181">
        <v>1</v>
      </c>
      <c r="AC181">
        <v>2</v>
      </c>
      <c r="AD181">
        <v>1</v>
      </c>
      <c r="AE181">
        <v>4</v>
      </c>
      <c r="AF181" s="18">
        <v>2</v>
      </c>
      <c r="AG181" s="18">
        <v>1</v>
      </c>
    </row>
    <row r="182" spans="1:33" x14ac:dyDescent="0.25">
      <c r="A182" s="9"/>
      <c r="B182" t="s">
        <v>155</v>
      </c>
      <c r="C182" s="11" t="s">
        <v>2</v>
      </c>
      <c r="D182" s="11" t="s">
        <v>2</v>
      </c>
      <c r="E182" s="23" t="s">
        <v>2</v>
      </c>
      <c r="F182" s="23" t="s">
        <v>2</v>
      </c>
      <c r="G182" s="23" t="s">
        <v>2</v>
      </c>
      <c r="H182" s="11" t="s">
        <v>2</v>
      </c>
      <c r="I182" s="11" t="s">
        <v>2</v>
      </c>
      <c r="J182" s="11" t="s">
        <v>2</v>
      </c>
      <c r="K182" s="11" t="s">
        <v>2</v>
      </c>
      <c r="L182" s="11" t="s">
        <v>2</v>
      </c>
      <c r="M182" s="11" t="s">
        <v>2</v>
      </c>
      <c r="N182" s="11" t="s">
        <v>2</v>
      </c>
      <c r="O182" s="11" t="s">
        <v>2</v>
      </c>
      <c r="P182" s="11" t="s">
        <v>2</v>
      </c>
      <c r="Q182" s="11" t="s">
        <v>2</v>
      </c>
      <c r="R182" s="11" t="s">
        <v>2</v>
      </c>
      <c r="S182" s="11" t="s">
        <v>2</v>
      </c>
      <c r="T182" s="11" t="s">
        <v>2</v>
      </c>
      <c r="U182" s="11" t="s">
        <v>2</v>
      </c>
      <c r="V182" s="11" t="s">
        <v>2</v>
      </c>
      <c r="W182" s="11" t="s">
        <v>2</v>
      </c>
      <c r="X182" s="11" t="s">
        <v>2</v>
      </c>
      <c r="Y182" s="11" t="s">
        <v>2</v>
      </c>
      <c r="Z182" s="11" t="s">
        <v>2</v>
      </c>
      <c r="AA182" s="11" t="s">
        <v>2</v>
      </c>
      <c r="AB182" s="11" t="s">
        <v>2</v>
      </c>
      <c r="AC182" s="11" t="s">
        <v>2</v>
      </c>
      <c r="AD182" s="11" t="s">
        <v>2</v>
      </c>
      <c r="AE182" s="11" t="s">
        <v>2</v>
      </c>
      <c r="AF182" s="18">
        <v>2</v>
      </c>
      <c r="AG182" s="18">
        <v>0</v>
      </c>
    </row>
    <row r="183" spans="1:33" x14ac:dyDescent="0.25">
      <c r="A183" s="9"/>
      <c r="B183" t="s">
        <v>163</v>
      </c>
      <c r="C183" s="31">
        <v>6</v>
      </c>
      <c r="D183" s="31">
        <v>7</v>
      </c>
      <c r="E183" s="23">
        <v>6</v>
      </c>
      <c r="F183" s="23">
        <v>6</v>
      </c>
      <c r="G183" s="23" t="s">
        <v>17</v>
      </c>
      <c r="H183" s="23" t="s">
        <v>17</v>
      </c>
      <c r="I183" s="23" t="s">
        <v>17</v>
      </c>
      <c r="J183" s="23" t="s">
        <v>17</v>
      </c>
      <c r="K183" s="23" t="s">
        <v>17</v>
      </c>
      <c r="L183" s="11" t="s">
        <v>2</v>
      </c>
      <c r="M183" s="11" t="s">
        <v>2</v>
      </c>
      <c r="N183" s="11" t="s">
        <v>2</v>
      </c>
      <c r="O183" s="11" t="s">
        <v>2</v>
      </c>
      <c r="P183" s="11" t="s">
        <v>2</v>
      </c>
      <c r="Q183" s="11" t="s">
        <v>2</v>
      </c>
      <c r="R183" s="11" t="s">
        <v>2</v>
      </c>
      <c r="S183" s="11" t="s">
        <v>2</v>
      </c>
      <c r="T183" s="11" t="s">
        <v>2</v>
      </c>
      <c r="U183" s="11" t="s">
        <v>2</v>
      </c>
      <c r="V183" s="11" t="s">
        <v>2</v>
      </c>
      <c r="W183" s="11" t="s">
        <v>2</v>
      </c>
      <c r="X183" s="11" t="s">
        <v>2</v>
      </c>
      <c r="Y183" s="11" t="s">
        <v>2</v>
      </c>
      <c r="Z183" s="11" t="s">
        <v>2</v>
      </c>
      <c r="AA183" s="11" t="s">
        <v>2</v>
      </c>
      <c r="AB183" s="11" t="s">
        <v>2</v>
      </c>
      <c r="AC183" s="11" t="s">
        <v>2</v>
      </c>
      <c r="AD183" s="11" t="s">
        <v>2</v>
      </c>
      <c r="AE183" s="11" t="s">
        <v>2</v>
      </c>
      <c r="AF183" s="25" t="s">
        <v>2</v>
      </c>
      <c r="AG183" s="25" t="s">
        <v>2</v>
      </c>
    </row>
    <row r="184" spans="1:33" x14ac:dyDescent="0.25">
      <c r="B184" t="s">
        <v>113</v>
      </c>
      <c r="C184" s="11" t="s">
        <v>2</v>
      </c>
      <c r="D184" s="11" t="s">
        <v>2</v>
      </c>
      <c r="E184" s="11" t="s">
        <v>2</v>
      </c>
      <c r="F184" s="11" t="s">
        <v>2</v>
      </c>
      <c r="G184" s="11" t="s">
        <v>2</v>
      </c>
      <c r="H184" s="11" t="s">
        <v>2</v>
      </c>
      <c r="I184" s="11" t="s">
        <v>2</v>
      </c>
      <c r="J184" s="11" t="s">
        <v>2</v>
      </c>
      <c r="K184" s="11" t="s">
        <v>2</v>
      </c>
      <c r="L184" s="11" t="s">
        <v>2</v>
      </c>
      <c r="M184" s="11" t="s">
        <v>2</v>
      </c>
      <c r="N184" s="11" t="s">
        <v>2</v>
      </c>
      <c r="O184" s="11" t="s">
        <v>2</v>
      </c>
      <c r="P184" s="11" t="s">
        <v>2</v>
      </c>
      <c r="Q184" s="6" t="s">
        <v>17</v>
      </c>
      <c r="R184" s="6" t="s">
        <v>17</v>
      </c>
      <c r="S184" s="6" t="s">
        <v>17</v>
      </c>
      <c r="T184" s="6">
        <v>5</v>
      </c>
      <c r="U184">
        <v>6</v>
      </c>
      <c r="V184">
        <v>6</v>
      </c>
      <c r="W184" s="6">
        <v>5</v>
      </c>
      <c r="X184">
        <v>4</v>
      </c>
      <c r="Y184">
        <v>4</v>
      </c>
      <c r="Z184">
        <v>5</v>
      </c>
      <c r="AA184">
        <v>5</v>
      </c>
      <c r="AB184">
        <v>2</v>
      </c>
      <c r="AC184">
        <v>3</v>
      </c>
      <c r="AD184">
        <v>2</v>
      </c>
      <c r="AE184">
        <v>1</v>
      </c>
      <c r="AF184" s="18">
        <v>1</v>
      </c>
      <c r="AG184" s="25">
        <v>1</v>
      </c>
    </row>
    <row r="185" spans="1:33" x14ac:dyDescent="0.25">
      <c r="A185" s="7" t="s">
        <v>114</v>
      </c>
      <c r="B185" s="7"/>
      <c r="C185" s="8" t="s">
        <v>17</v>
      </c>
      <c r="D185" s="8" t="s">
        <v>17</v>
      </c>
      <c r="E185" s="8" t="s">
        <v>17</v>
      </c>
      <c r="F185" s="8" t="s">
        <v>17</v>
      </c>
      <c r="G185" s="8" t="s">
        <v>17</v>
      </c>
      <c r="H185" s="8" t="s">
        <v>17</v>
      </c>
      <c r="I185" s="8" t="s">
        <v>17</v>
      </c>
      <c r="J185" s="8" t="s">
        <v>17</v>
      </c>
      <c r="K185" s="8" t="s">
        <v>17</v>
      </c>
      <c r="L185" s="8" t="s">
        <v>17</v>
      </c>
      <c r="M185" s="8" t="s">
        <v>17</v>
      </c>
      <c r="N185" s="8" t="s">
        <v>17</v>
      </c>
      <c r="O185" s="8" t="s">
        <v>17</v>
      </c>
      <c r="P185" s="8" t="s">
        <v>17</v>
      </c>
      <c r="Q185" s="8" t="s">
        <v>17</v>
      </c>
      <c r="R185" s="8" t="s">
        <v>17</v>
      </c>
      <c r="S185" s="8" t="s">
        <v>17</v>
      </c>
      <c r="T185" s="8">
        <f>SUM(T186:T187)</f>
        <v>9</v>
      </c>
      <c r="U185" s="8">
        <f t="shared" ref="U185:AG185" si="128">SUM(U186:U187)</f>
        <v>9</v>
      </c>
      <c r="V185" s="8">
        <f t="shared" si="128"/>
        <v>8</v>
      </c>
      <c r="W185" s="8">
        <f t="shared" si="128"/>
        <v>9</v>
      </c>
      <c r="X185" s="8">
        <f t="shared" si="128"/>
        <v>0</v>
      </c>
      <c r="Y185" s="8">
        <f t="shared" si="128"/>
        <v>0</v>
      </c>
      <c r="Z185" s="8">
        <f t="shared" si="128"/>
        <v>0</v>
      </c>
      <c r="AA185" s="8">
        <f t="shared" si="128"/>
        <v>0</v>
      </c>
      <c r="AB185" s="8">
        <f t="shared" si="128"/>
        <v>0</v>
      </c>
      <c r="AC185" s="8">
        <f t="shared" si="128"/>
        <v>0</v>
      </c>
      <c r="AD185" s="8">
        <f t="shared" si="128"/>
        <v>0</v>
      </c>
      <c r="AE185" s="8">
        <f t="shared" si="128"/>
        <v>0</v>
      </c>
      <c r="AF185" s="8">
        <f t="shared" si="128"/>
        <v>0</v>
      </c>
      <c r="AG185" s="8">
        <f t="shared" si="128"/>
        <v>0</v>
      </c>
    </row>
    <row r="186" spans="1:33" x14ac:dyDescent="0.25">
      <c r="A186" s="9"/>
      <c r="B186" t="s">
        <v>115</v>
      </c>
      <c r="C186" s="6" t="s">
        <v>17</v>
      </c>
      <c r="D186" s="6" t="s">
        <v>17</v>
      </c>
      <c r="E186" s="6" t="s">
        <v>17</v>
      </c>
      <c r="F186" s="6" t="s">
        <v>17</v>
      </c>
      <c r="G186" s="6" t="s">
        <v>17</v>
      </c>
      <c r="H186" s="6" t="s">
        <v>17</v>
      </c>
      <c r="I186" s="6" t="s">
        <v>17</v>
      </c>
      <c r="J186" s="6" t="s">
        <v>17</v>
      </c>
      <c r="K186" s="6" t="s">
        <v>17</v>
      </c>
      <c r="L186" s="6" t="s">
        <v>17</v>
      </c>
      <c r="M186" s="6" t="s">
        <v>17</v>
      </c>
      <c r="N186" s="6" t="s">
        <v>17</v>
      </c>
      <c r="O186" s="6" t="s">
        <v>17</v>
      </c>
      <c r="P186" s="6" t="s">
        <v>17</v>
      </c>
      <c r="Q186" s="6" t="s">
        <v>17</v>
      </c>
      <c r="R186" s="6" t="s">
        <v>17</v>
      </c>
      <c r="S186" s="6" t="s">
        <v>17</v>
      </c>
      <c r="T186" s="6">
        <v>4</v>
      </c>
      <c r="U186" s="6">
        <v>2</v>
      </c>
      <c r="V186" s="6">
        <v>2</v>
      </c>
      <c r="W186">
        <v>0</v>
      </c>
      <c r="X186" s="6" t="s">
        <v>17</v>
      </c>
      <c r="Y186" s="6" t="s">
        <v>17</v>
      </c>
      <c r="Z186" s="6" t="s">
        <v>17</v>
      </c>
      <c r="AA186" s="6" t="s">
        <v>17</v>
      </c>
      <c r="AB186" s="6" t="s">
        <v>17</v>
      </c>
      <c r="AC186" s="6" t="s">
        <v>17</v>
      </c>
      <c r="AD186" s="6" t="s">
        <v>17</v>
      </c>
      <c r="AE186" s="6" t="s">
        <v>17</v>
      </c>
      <c r="AF186" s="6" t="s">
        <v>17</v>
      </c>
      <c r="AG186" s="6" t="s">
        <v>17</v>
      </c>
    </row>
    <row r="187" spans="1:33" x14ac:dyDescent="0.25">
      <c r="B187" t="s">
        <v>116</v>
      </c>
      <c r="C187" s="28" t="s">
        <v>17</v>
      </c>
      <c r="D187" s="28" t="s">
        <v>17</v>
      </c>
      <c r="E187" s="28" t="s">
        <v>17</v>
      </c>
      <c r="F187" s="28" t="s">
        <v>17</v>
      </c>
      <c r="G187" s="28" t="s">
        <v>17</v>
      </c>
      <c r="H187" s="28" t="s">
        <v>17</v>
      </c>
      <c r="I187" s="28" t="s">
        <v>17</v>
      </c>
      <c r="J187" s="28" t="s">
        <v>17</v>
      </c>
      <c r="K187" s="28" t="s">
        <v>17</v>
      </c>
      <c r="L187" s="28" t="s">
        <v>17</v>
      </c>
      <c r="M187" s="28" t="s">
        <v>17</v>
      </c>
      <c r="N187" s="6" t="s">
        <v>17</v>
      </c>
      <c r="O187" s="6" t="s">
        <v>17</v>
      </c>
      <c r="P187" s="6" t="s">
        <v>17</v>
      </c>
      <c r="Q187" s="6" t="s">
        <v>17</v>
      </c>
      <c r="R187" s="6" t="s">
        <v>17</v>
      </c>
      <c r="S187" s="6" t="s">
        <v>17</v>
      </c>
      <c r="T187" s="6">
        <v>5</v>
      </c>
      <c r="U187">
        <v>7</v>
      </c>
      <c r="V187" s="6">
        <v>6</v>
      </c>
      <c r="W187">
        <v>9</v>
      </c>
      <c r="X187" s="6" t="s">
        <v>17</v>
      </c>
      <c r="Y187" s="6" t="s">
        <v>17</v>
      </c>
      <c r="Z187" s="6" t="s">
        <v>17</v>
      </c>
      <c r="AA187" s="6" t="s">
        <v>17</v>
      </c>
      <c r="AB187" s="6" t="s">
        <v>17</v>
      </c>
      <c r="AC187" s="6" t="s">
        <v>17</v>
      </c>
      <c r="AD187" s="6" t="s">
        <v>17</v>
      </c>
      <c r="AE187" s="6" t="s">
        <v>17</v>
      </c>
      <c r="AF187" s="6" t="s">
        <v>17</v>
      </c>
      <c r="AG187" s="6" t="s">
        <v>17</v>
      </c>
    </row>
    <row r="188" spans="1:33" x14ac:dyDescent="0.25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O188" s="6"/>
      <c r="P188" s="6"/>
      <c r="Q188" s="6"/>
      <c r="R188" s="6"/>
      <c r="S188" s="6"/>
      <c r="T188" s="6"/>
    </row>
    <row r="189" spans="1:33" x14ac:dyDescent="0.25">
      <c r="A189" s="12" t="s">
        <v>117</v>
      </c>
      <c r="B189" s="12"/>
      <c r="C189" s="1">
        <f t="shared" ref="C189:E189" si="129">C3+C7+C11+C19+C27+C35+C42+C37+C46+C60+C66+C73+C83+C85+C87+C89+C104+C107+C119+C122+C141+C146+C150+C162+C167+C177+C179</f>
        <v>500</v>
      </c>
      <c r="D189" s="1">
        <f t="shared" si="129"/>
        <v>588</v>
      </c>
      <c r="E189" s="1">
        <f>E3+E7+E11+E19+E27+E35+E42+E37+E46+E60+E66+E73+E83+E85+E87+E89+E104+E107+E119+E122+E141+E146+E150+E162+E167+E177+E179</f>
        <v>742</v>
      </c>
      <c r="F189" s="1">
        <f>F3+F7+F11+F19+F27+F35+F42+F37+F46+F60+F66+F73+F83+F85+F87+F89+F104+F107+F119+F122+F141+F146+F150+F162+F167+F177+F179</f>
        <v>1073</v>
      </c>
      <c r="G189" s="1">
        <f>G3+G7+G11+G19+G27+G35+G42+G37+G46+G60+G66+G73+G83+G85+G87+G89+G104+G107+G119+G122+G141+G146+G150+G162+G167+G177</f>
        <v>1534</v>
      </c>
      <c r="H189" s="1">
        <f>H3+H7+H11+H19+H27+H35+H42+H37+H46+H60+H66+H73+H83+H85+H87+H89+H104+H107+H119+H122+H141+H146+H150+H162+H167+H177</f>
        <v>1747</v>
      </c>
      <c r="I189" s="1">
        <f>I3+I7+I11+I19+I27+I35+I42+I37+I46+I60+I66+I73+I83+I85+I87+I89+I104+I107+I119+I122+I141+I146+I150+I162+I167+I177</f>
        <v>1913</v>
      </c>
      <c r="J189" s="1">
        <f>J3+J7+J11+J19+J27+J35+J42+J37+J46+J60+J66+J73+J83+J85+J87+J89+J104+J107+J119+J122+J141+J146+J150+J162+J167+J177</f>
        <v>1790</v>
      </c>
      <c r="K189" s="1">
        <f>K3+K7+K11+K19+K27+K35+K42+K37+K46+K60+K66+K73+K83+K85+K87+K89+K104+K107+K119+K122+K141+K146+K150+K162+K167+K177</f>
        <v>1576</v>
      </c>
      <c r="L189" s="1">
        <f>L3+L7+L11+L19+L27+L35+L42+L37+L46+L60+L66+L73+L83+L85+L87+L89+L104+L107+L119+L122+L141+L146+L150+L162+L167+L177</f>
        <v>1896</v>
      </c>
      <c r="M189" s="1">
        <f>M3+M7+M11+M19+M27+M42+M37+M60+M66+M73+M85+M87+M89+M107+M119+M122+M141+M146+M150+M162+M167+M177</f>
        <v>2051</v>
      </c>
      <c r="N189" s="1">
        <f>N3+N7+N11+N19+N27+N42+N37+N60+N66+N73+N85+N87+N89+N107+N119+N122+N141+N146+N150+N162+N167+N177</f>
        <v>2465</v>
      </c>
      <c r="O189" s="1">
        <f>O3+O7+O11+O27+O42+O37+O66+O73+O85+O87+O89+O107+O119+O122+O141+O146+O150+O162+O167+O177</f>
        <v>2755</v>
      </c>
      <c r="P189" s="1">
        <f>P3+P7+P11+P27+P42+P37+P66+P73+P85+P87+P89+P107+P119+P122+P141+P146+P150+P162+P167+P177</f>
        <v>2675</v>
      </c>
      <c r="Q189" s="1">
        <f>Q3+Q7+Q11+Q27+Q42+Q37+Q66+Q73+Q85+Q87+Q89+Q107+Q119+Q122+Q141+Q146+Q150+Q162+Q167+Q177</f>
        <v>2119</v>
      </c>
      <c r="R189" s="1">
        <f>R3+R7+R11+R27+R42+R37+R66+R73+R85+R87+R89+R107+R119+R122+R141+R146+R150+R162+R167+R177</f>
        <v>977</v>
      </c>
      <c r="S189" s="1">
        <f>S3+S7+S11+S27+S42+S37+S66+S73+S85+S87+S89+S107+S119+S122+S141+S146+S150+S162+S167+S177</f>
        <v>912</v>
      </c>
      <c r="T189" s="1">
        <f>T3+T7+T11+T27+T42+T37+T52+T66+T73+T80+T85+T87+T89+T107+T119+T122+T141+T146+T150+T162+T167+T177+T179+T185</f>
        <v>1207</v>
      </c>
      <c r="U189" s="1">
        <f>U3+U5+U7+U11+U27+U42+U37+U52+U66+U73+U77+U80+U85+U87+U89+U107+U119+U122+U141+U146+U148+U150+U162+U167+U177+U179+U185</f>
        <v>1072</v>
      </c>
      <c r="V189" s="1">
        <f>V3+V5+V7+V11+V27+V42+V37+V52+V66+V73+V77+V80+V85+V87+V89+V107+V119+V122+V141+V146+V148+V150+V152+V162+V167+V177+V179+V185</f>
        <v>1282</v>
      </c>
      <c r="W189" s="1">
        <f>W3+W5+W7+W11+W27+W42+W37+W52+W66+W73+W77+W80+W85+W87+W89+W107+W119+W122+W141+W146+W148+W150+W152+W162+W167+W177+W179+W185</f>
        <v>1378</v>
      </c>
      <c r="X189" s="1">
        <f>X3+X5+X7+X11+X27+X42+X37+X52+X66+X73+X77+X80+X85+X87+X89+X107+X119+X122+X141+X146+X148+X150+X152+X162+X167+X177+X179+X185</f>
        <v>1265</v>
      </c>
      <c r="Y189" s="1">
        <f>Y3+Y5+Y7+Y11+Y27+Y42+Y37+Y52+Y66+Y73+Y77+Y80+Y85+Y87+Y89+Y107+Y119+Y122+Y141+Y146+Y148+Y150+Y152+Y162+Y167+Y177+Y179+Y185</f>
        <v>1155</v>
      </c>
      <c r="Z189" s="1">
        <f>Z3+Z5+Z7+Z11+Z27+Z42+Z37+Z52+Z66+Z73+Z77+Z80+Z85+Z87+Z89+Z107+Z119+Z122+Z141+Z146+Z148+Z150+Z152+Z162+Z167+Z177+Z179+Z185</f>
        <v>1218</v>
      </c>
      <c r="AA189" s="1">
        <f>AA3+AA5+AA7+AA11+AA27+AA42+AA37+AA52+AA66+AA73+AA77+AA80+AA83+AA85+AA87+AA89+AA107+AA119+AA122+AA141+AA146+AA148+AA150+AA152+AA162+AA167+AA177+AA179+AA185</f>
        <v>1303</v>
      </c>
      <c r="AB189" s="1">
        <f>AB3+AB5+AB7+AB11+AB27+AB42+AB37+AB52+AB66+AB73+AB77+AB80+AB83+AB85+AB87+AB89+AB107+AB119+AB122+AB141+AB146+AB148+AB150+AB152+AB162+AB167+AB177+AB179+AB185</f>
        <v>1521</v>
      </c>
      <c r="AC189" s="1">
        <f>AC3+AC5+AC7+AC11+AC27+AC42+AC37+AC52+AC66+AC73+AC77+AC80+AC83+AC85+AC87+AC89+AC107+AC119+AC122+AC141+AC146+AC148+AC150+AC152+AC162+AC167+AC177+AC179+AC185</f>
        <v>1442</v>
      </c>
      <c r="AD189" s="1">
        <f t="shared" ref="AD189:AF189" si="130">AD3+AD5+AD7+AD11+AD27+AD42+AD37+AD52+AD60+AD66+AD73+AD75+AD77+AD80+AD83+AD85+AD87+AD89+AD104+AD107+AD119+AD122+AD141+AD146+AD148+AD150+AD152+AD162+AD167+AD177+AD179+AD185</f>
        <v>1577</v>
      </c>
      <c r="AE189" s="1">
        <f t="shared" si="130"/>
        <v>1720</v>
      </c>
      <c r="AF189" s="1">
        <f t="shared" si="130"/>
        <v>1933</v>
      </c>
      <c r="AG189" s="1">
        <f>AG3+AG5+AG7+AG11+AG27+AG42+AG37+AG52+AG60+AG66+AG73+AG75+AG77+AG80+AG83+AG85+AG87+AG89+AG104+AG107+AG119+AG122+AG141+AG146+AG148+AG150+AG152+AG162+AG167+AG177+AG179+AG185</f>
        <v>1972</v>
      </c>
    </row>
    <row r="190" spans="1:33" x14ac:dyDescent="0.25">
      <c r="B190" t="s">
        <v>118</v>
      </c>
      <c r="C190" s="2" t="s">
        <v>17</v>
      </c>
      <c r="D190" s="2">
        <f t="shared" ref="D190" si="131">(D189-C189)/C189</f>
        <v>0.17599999999999999</v>
      </c>
      <c r="E190" s="2">
        <f t="shared" ref="E190" si="132">(E189-D189)/D189</f>
        <v>0.26190476190476192</v>
      </c>
      <c r="F190" s="2">
        <f t="shared" ref="F190" si="133">(F189-E189)/E189</f>
        <v>0.44609164420485176</v>
      </c>
      <c r="G190" s="2">
        <f t="shared" ref="G190" si="134">(G189-F189)/F189</f>
        <v>0.42963653308480892</v>
      </c>
      <c r="H190" s="2">
        <f t="shared" ref="H190" si="135">(H189-G189)/G189</f>
        <v>0.13885267275097785</v>
      </c>
      <c r="I190" s="2">
        <f t="shared" ref="I190" si="136">(I189-H189)/H189</f>
        <v>9.502003434459072E-2</v>
      </c>
      <c r="J190" s="2">
        <f t="shared" ref="J190" si="137">(J189-I189)/I189</f>
        <v>-6.4296915838996341E-2</v>
      </c>
      <c r="K190" s="2">
        <f t="shared" ref="K190" si="138">(K189-J189)/J189</f>
        <v>-0.11955307262569832</v>
      </c>
      <c r="L190" s="2">
        <f t="shared" ref="L190" si="139">(L189-K189)/K189</f>
        <v>0.20304568527918782</v>
      </c>
      <c r="M190" s="2">
        <f t="shared" ref="M190" si="140">(M189-L189)/L189</f>
        <v>8.1751054852320676E-2</v>
      </c>
      <c r="N190" s="2">
        <f t="shared" ref="N190" si="141">(N189-M189)/M189</f>
        <v>0.20185275475377865</v>
      </c>
      <c r="O190" s="2">
        <f t="shared" ref="O190" si="142">(O189-N189)/N189</f>
        <v>0.11764705882352941</v>
      </c>
      <c r="P190" s="2">
        <f t="shared" ref="P190:S190" si="143">(P189-O189)/O189</f>
        <v>-2.9038112522686024E-2</v>
      </c>
      <c r="Q190" s="2">
        <f t="shared" si="143"/>
        <v>-0.20785046728971962</v>
      </c>
      <c r="R190" s="2">
        <f t="shared" si="143"/>
        <v>-0.53893345917885793</v>
      </c>
      <c r="S190" s="2">
        <f t="shared" si="143"/>
        <v>-6.6530194472876156E-2</v>
      </c>
      <c r="T190" s="2" t="s">
        <v>17</v>
      </c>
      <c r="U190" s="2">
        <f>(U189-T189)/T189</f>
        <v>-0.11184755592377796</v>
      </c>
      <c r="V190" s="2" t="s">
        <v>17</v>
      </c>
      <c r="W190" s="2">
        <f t="shared" ref="W190:AB190" si="144">(W189-V189)/V189</f>
        <v>7.4882995319812795E-2</v>
      </c>
      <c r="X190" s="2">
        <f t="shared" si="144"/>
        <v>-8.2002902757619733E-2</v>
      </c>
      <c r="Y190" s="2">
        <f t="shared" si="144"/>
        <v>-8.6956521739130432E-2</v>
      </c>
      <c r="Z190" s="3">
        <f t="shared" si="144"/>
        <v>5.4545454545454543E-2</v>
      </c>
      <c r="AA190" s="3">
        <f t="shared" si="144"/>
        <v>6.9786535303776681E-2</v>
      </c>
      <c r="AB190" s="3">
        <f t="shared" si="144"/>
        <v>0.16730621642363777</v>
      </c>
      <c r="AC190" s="3">
        <f t="shared" ref="AC190" si="145">(AC189-AB189)/AB189</f>
        <v>-5.1939513477975013E-2</v>
      </c>
      <c r="AD190" s="3">
        <f t="shared" ref="AD190:AG190" si="146">(AD189-AC189)/AC189</f>
        <v>9.361997226074896E-2</v>
      </c>
      <c r="AE190" s="3">
        <f t="shared" si="146"/>
        <v>9.0678503487634746E-2</v>
      </c>
      <c r="AF190" s="3">
        <f t="shared" si="146"/>
        <v>0.12383720930232558</v>
      </c>
      <c r="AG190" s="3">
        <f t="shared" si="146"/>
        <v>2.017589239524056E-2</v>
      </c>
    </row>
    <row r="191" spans="1:33" x14ac:dyDescent="0.25">
      <c r="A191" s="9" t="s">
        <v>119</v>
      </c>
      <c r="B191" s="9"/>
      <c r="C191" s="11" t="s">
        <v>17</v>
      </c>
      <c r="D191" s="11" t="s">
        <v>17</v>
      </c>
      <c r="E191" s="11" t="s">
        <v>17</v>
      </c>
      <c r="F191" s="11" t="s">
        <v>17</v>
      </c>
      <c r="G191" s="11" t="s">
        <v>17</v>
      </c>
      <c r="H191" s="11" t="s">
        <v>17</v>
      </c>
      <c r="I191" s="11" t="s">
        <v>17</v>
      </c>
      <c r="J191" s="11" t="s">
        <v>17</v>
      </c>
      <c r="K191" s="11" t="s">
        <v>17</v>
      </c>
      <c r="L191" s="11" t="s">
        <v>17</v>
      </c>
      <c r="M191" s="9">
        <v>692</v>
      </c>
      <c r="N191" s="9">
        <v>805</v>
      </c>
      <c r="O191" s="4">
        <v>857.298</v>
      </c>
      <c r="P191" s="4">
        <v>897.4</v>
      </c>
      <c r="Q191" s="4">
        <v>945.11400000000003</v>
      </c>
      <c r="R191" s="4">
        <v>442.46699999999998</v>
      </c>
      <c r="S191" s="4">
        <v>415.28199999999998</v>
      </c>
      <c r="T191" s="4">
        <v>441.11011400000001</v>
      </c>
      <c r="U191" s="4">
        <v>427.79055899999997</v>
      </c>
      <c r="V191" s="4">
        <v>571.32799999999997</v>
      </c>
      <c r="W191" s="4">
        <v>634.50591799999995</v>
      </c>
      <c r="X191" s="4">
        <v>600.85072200000002</v>
      </c>
      <c r="Y191" s="4">
        <v>630.84297000000004</v>
      </c>
      <c r="Z191" s="13">
        <v>595.74606000000006</v>
      </c>
      <c r="AA191" s="13">
        <v>641.82878500000004</v>
      </c>
      <c r="AB191" s="13">
        <v>772.42363499999999</v>
      </c>
      <c r="AC191" s="13">
        <v>735.43799999999999</v>
      </c>
      <c r="AD191" s="13">
        <v>836.55</v>
      </c>
      <c r="AE191" s="13">
        <v>976.57235600000001</v>
      </c>
      <c r="AF191" s="13">
        <v>1175</v>
      </c>
      <c r="AG191" s="13">
        <v>1493.8898630000001</v>
      </c>
    </row>
    <row r="192" spans="1:33" x14ac:dyDescent="0.25">
      <c r="A192" s="14"/>
      <c r="B192" s="14" t="s">
        <v>118</v>
      </c>
      <c r="C192" s="34" t="s">
        <v>17</v>
      </c>
      <c r="D192" s="34" t="s">
        <v>17</v>
      </c>
      <c r="E192" s="34" t="s">
        <v>17</v>
      </c>
      <c r="F192" s="34" t="s">
        <v>17</v>
      </c>
      <c r="G192" s="34" t="s">
        <v>17</v>
      </c>
      <c r="H192" s="34" t="s">
        <v>17</v>
      </c>
      <c r="I192" s="34" t="s">
        <v>17</v>
      </c>
      <c r="J192" s="34" t="s">
        <v>17</v>
      </c>
      <c r="K192" s="34" t="s">
        <v>17</v>
      </c>
      <c r="L192" s="34" t="s">
        <v>17</v>
      </c>
      <c r="M192" s="5">
        <v>0.27</v>
      </c>
      <c r="N192" s="5">
        <v>4.677719999346782E-2</v>
      </c>
      <c r="O192" s="5">
        <v>4.677719999346782E-2</v>
      </c>
      <c r="P192" s="5">
        <v>4.677719999346782E-2</v>
      </c>
      <c r="Q192" s="5">
        <v>5.3169155337642139E-2</v>
      </c>
      <c r="R192" s="5">
        <v>-0.53054657956606288</v>
      </c>
      <c r="S192" s="5">
        <v>-7.6635105378341062E-2</v>
      </c>
      <c r="T192" s="5" t="s">
        <v>17</v>
      </c>
      <c r="U192" s="5">
        <f>(U191-T191)/T191</f>
        <v>-3.0195532991111686E-2</v>
      </c>
      <c r="V192" s="5" t="s">
        <v>17</v>
      </c>
      <c r="W192" s="5">
        <f t="shared" ref="W192:AB192" si="147">(W191-V191)/V191</f>
        <v>0.11058081872409541</v>
      </c>
      <c r="X192" s="5">
        <f t="shared" si="147"/>
        <v>-5.3041579353716818E-2</v>
      </c>
      <c r="Y192" s="5">
        <f t="shared" si="147"/>
        <v>4.991630516839092E-2</v>
      </c>
      <c r="Z192" s="15">
        <f t="shared" si="147"/>
        <v>-5.563493875504387E-2</v>
      </c>
      <c r="AA192" s="15">
        <f t="shared" si="147"/>
        <v>7.7352966463596878E-2</v>
      </c>
      <c r="AB192" s="15">
        <f t="shared" si="147"/>
        <v>0.20347303370010111</v>
      </c>
      <c r="AC192" s="15">
        <f t="shared" ref="AC192" si="148">(AC191-AB191)/AB191</f>
        <v>-4.7882578062231361E-2</v>
      </c>
      <c r="AD192" s="15">
        <f t="shared" ref="AD192:AG192" si="149">(AD191-AC191)/AC191</f>
        <v>0.13748541685363003</v>
      </c>
      <c r="AE192" s="15">
        <f t="shared" si="149"/>
        <v>0.16738073755304533</v>
      </c>
      <c r="AF192" s="15">
        <f t="shared" si="149"/>
        <v>0.20318785677361523</v>
      </c>
      <c r="AG192" s="15">
        <f t="shared" si="149"/>
        <v>0.27139562808510648</v>
      </c>
    </row>
    <row r="193" spans="1:33" x14ac:dyDescent="0.25">
      <c r="O193" s="2"/>
      <c r="P193" s="2"/>
      <c r="Q193" s="2"/>
      <c r="R193" s="2"/>
      <c r="S193" s="2"/>
      <c r="T193" s="2"/>
      <c r="U193" s="2"/>
      <c r="V193" s="6"/>
      <c r="Y193" s="6"/>
      <c r="Z193" s="6"/>
      <c r="AG193" s="6" t="s">
        <v>120</v>
      </c>
    </row>
    <row r="194" spans="1:33" x14ac:dyDescent="0.25">
      <c r="A194" s="17" t="s">
        <v>121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33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33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8" spans="1:33" x14ac:dyDescent="0.25">
      <c r="A198" s="16" t="s">
        <v>193</v>
      </c>
    </row>
    <row r="200" spans="1:33" x14ac:dyDescent="0.25">
      <c r="A200" s="9" t="s">
        <v>194</v>
      </c>
      <c r="B200" s="9"/>
      <c r="C200" s="36">
        <f>SUM(C189:AG189)</f>
        <v>47358</v>
      </c>
    </row>
    <row r="202" spans="1:33" x14ac:dyDescent="0.25">
      <c r="A202" s="9" t="s">
        <v>195</v>
      </c>
      <c r="B202" s="9"/>
      <c r="C202" s="9"/>
    </row>
  </sheetData>
  <mergeCells count="1">
    <mergeCell ref="A194:U19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Hennig, Jens</dc:creator>
  <cp:lastModifiedBy>Hennig, Jens</cp:lastModifiedBy>
  <dcterms:created xsi:type="dcterms:W3CDTF">2015-06-05T18:17:20Z</dcterms:created>
  <dcterms:modified xsi:type="dcterms:W3CDTF">2025-03-10T00:08:57Z</dcterms:modified>
</cp:coreProperties>
</file>