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gama20005-my.sharepoint.com/personal/jhennig_gama_aero/Documents/Documents/Statistics Presentations/GAMA Data Book/2020 AOPA Airman Statis and Old FAA Publications/"/>
    </mc:Choice>
  </mc:AlternateContent>
  <xr:revisionPtr revIDLastSave="35" documentId="8_{37D8338B-B436-44FB-9ED8-C02A6E83B163}" xr6:coauthVersionLast="47" xr6:coauthVersionMax="47" xr10:uidLastSave="{09A9FCC5-8973-487F-AA0B-9C5D61D656B0}"/>
  <bookViews>
    <workbookView xWindow="1200" yWindow="945" windowWidth="19110" windowHeight="14295" xr2:uid="{00000000-000D-0000-FFFF-FFFF00000000}"/>
  </bookViews>
  <sheets>
    <sheet name="4.4 Japan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" i="4" l="1"/>
  <c r="F29" i="4"/>
  <c r="F28" i="4"/>
  <c r="F27" i="4"/>
  <c r="H28" i="4"/>
  <c r="H29" i="4"/>
  <c r="H27" i="4"/>
  <c r="K27" i="4"/>
  <c r="K28" i="4" l="1"/>
  <c r="H26" i="4"/>
  <c r="F26" i="4"/>
  <c r="K26" i="4" s="1"/>
  <c r="H25" i="4"/>
  <c r="F25" i="4"/>
  <c r="K25" i="4" s="1"/>
  <c r="H24" i="4"/>
  <c r="F24" i="4"/>
  <c r="H23" i="4"/>
  <c r="F23" i="4"/>
  <c r="H22" i="4"/>
  <c r="F22" i="4"/>
  <c r="K22" i="4" s="1"/>
  <c r="H21" i="4"/>
  <c r="F21" i="4"/>
  <c r="K21" i="4" s="1"/>
  <c r="H20" i="4"/>
  <c r="F20" i="4"/>
  <c r="H19" i="4"/>
  <c r="F19" i="4"/>
  <c r="H18" i="4"/>
  <c r="F18" i="4"/>
  <c r="H17" i="4"/>
  <c r="F17" i="4"/>
  <c r="K17" i="4" s="1"/>
  <c r="H16" i="4"/>
  <c r="F16" i="4"/>
  <c r="F15" i="4"/>
  <c r="K15" i="4" s="1"/>
  <c r="K14" i="4"/>
  <c r="F14" i="4"/>
  <c r="F13" i="4"/>
  <c r="K13" i="4" s="1"/>
  <c r="F12" i="4"/>
  <c r="K12" i="4" s="1"/>
  <c r="F11" i="4"/>
  <c r="K11" i="4" s="1"/>
  <c r="F10" i="4"/>
  <c r="K10" i="4" s="1"/>
  <c r="F9" i="4"/>
  <c r="K9" i="4" s="1"/>
  <c r="F8" i="4"/>
  <c r="K8" i="4" s="1"/>
  <c r="F7" i="4"/>
  <c r="K7" i="4" s="1"/>
  <c r="F6" i="4"/>
  <c r="K6" i="4" s="1"/>
  <c r="K20" i="4" l="1"/>
  <c r="K19" i="4"/>
  <c r="K23" i="4"/>
  <c r="K24" i="4"/>
  <c r="K16" i="4"/>
  <c r="K18" i="4"/>
</calcChain>
</file>

<file path=xl/sharedStrings.xml><?xml version="1.0" encoding="utf-8"?>
<sst xmlns="http://schemas.openxmlformats.org/spreadsheetml/2006/main" count="18" uniqueCount="16">
  <si>
    <t>Year</t>
  </si>
  <si>
    <t>Total Aircraft</t>
  </si>
  <si>
    <t>Rotorcraft</t>
  </si>
  <si>
    <t>Single-Engine</t>
  </si>
  <si>
    <t>Multi-Engine</t>
  </si>
  <si>
    <t>Piston-Engine</t>
  </si>
  <si>
    <t>Turboprop</t>
  </si>
  <si>
    <t>Airplanes</t>
  </si>
  <si>
    <t>Airship</t>
  </si>
  <si>
    <t>Glider</t>
  </si>
  <si>
    <t>Piston</t>
  </si>
  <si>
    <t>Turbojet or Turbofan</t>
  </si>
  <si>
    <t>Turbine-Engine</t>
  </si>
  <si>
    <t>Source: Civil Aviation Bureau (航空局), www.mlit.go.jp</t>
  </si>
  <si>
    <t>4.4 Japan - Number of Aircraft by Type (1997-2020)</t>
  </si>
  <si>
    <t>http://www.mlit.go.jp/koku/15_hf_000122.html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</si>
</sst>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4" xfId="1" applyNumberFormat="1" applyFont="1" applyFill="1" applyBorder="1"/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left"/>
    </xf>
    <xf numFmtId="164" fontId="0" fillId="0" borderId="2" xfId="1" applyNumberFormat="1" applyFont="1" applyFill="1" applyBorder="1"/>
    <xf numFmtId="0" fontId="0" fillId="0" borderId="4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164" fontId="0" fillId="0" borderId="3" xfId="1" applyNumberFormat="1" applyFont="1" applyFill="1" applyBorder="1"/>
    <xf numFmtId="0" fontId="0" fillId="0" borderId="0" xfId="0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93A6-EEB4-4C8A-B4DE-F92B99FED37D}">
  <dimension ref="A1:K31"/>
  <sheetViews>
    <sheetView tabSelected="1" workbookViewId="0">
      <selection activeCell="F15" sqref="F15"/>
    </sheetView>
  </sheetViews>
  <sheetFormatPr defaultRowHeight="15" x14ac:dyDescent="0.25"/>
  <sheetData>
    <row r="1" spans="1:11" x14ac:dyDescent="0.25">
      <c r="A1" s="2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3" t="s">
        <v>0</v>
      </c>
      <c r="B2" s="4" t="s">
        <v>7</v>
      </c>
      <c r="C2" s="4"/>
      <c r="D2" s="4"/>
      <c r="E2" s="4"/>
      <c r="F2" s="4"/>
      <c r="G2" s="4" t="s">
        <v>2</v>
      </c>
      <c r="H2" s="4"/>
      <c r="I2" s="4" t="s">
        <v>9</v>
      </c>
      <c r="J2" s="4" t="s">
        <v>8</v>
      </c>
      <c r="K2" s="4" t="s">
        <v>1</v>
      </c>
    </row>
    <row r="3" spans="1:11" x14ac:dyDescent="0.25">
      <c r="A3" s="3"/>
      <c r="B3" s="4" t="s">
        <v>10</v>
      </c>
      <c r="C3" s="4"/>
      <c r="D3" s="4" t="s">
        <v>6</v>
      </c>
      <c r="E3" s="4"/>
      <c r="F3" s="4" t="s">
        <v>11</v>
      </c>
      <c r="G3" s="4"/>
      <c r="H3" s="4"/>
      <c r="I3" s="4"/>
      <c r="J3" s="4"/>
      <c r="K3" s="4"/>
    </row>
    <row r="4" spans="1:11" x14ac:dyDescent="0.25">
      <c r="A4" s="3"/>
      <c r="B4" s="4" t="s">
        <v>3</v>
      </c>
      <c r="C4" s="4" t="s">
        <v>4</v>
      </c>
      <c r="D4" s="4" t="s">
        <v>3</v>
      </c>
      <c r="E4" s="4" t="s">
        <v>4</v>
      </c>
      <c r="F4" s="4"/>
      <c r="G4" s="4" t="s">
        <v>5</v>
      </c>
      <c r="H4" s="4" t="s">
        <v>12</v>
      </c>
      <c r="I4" s="4"/>
      <c r="J4" s="4"/>
      <c r="K4" s="4"/>
    </row>
    <row r="5" spans="1:1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5">
        <v>1997</v>
      </c>
      <c r="B6" s="6">
        <v>605</v>
      </c>
      <c r="C6" s="6">
        <v>79</v>
      </c>
      <c r="D6" s="6">
        <v>13</v>
      </c>
      <c r="E6" s="6">
        <v>120</v>
      </c>
      <c r="F6" s="6">
        <f>258+161</f>
        <v>419</v>
      </c>
      <c r="G6" s="6">
        <v>200</v>
      </c>
      <c r="H6" s="6">
        <v>804</v>
      </c>
      <c r="I6" s="6">
        <v>579</v>
      </c>
      <c r="J6" s="6">
        <v>1</v>
      </c>
      <c r="K6" s="6">
        <f>SUM(B6:J6)</f>
        <v>2820</v>
      </c>
    </row>
    <row r="7" spans="1:11" x14ac:dyDescent="0.25">
      <c r="A7" s="7">
        <v>1998</v>
      </c>
      <c r="B7" s="1">
        <v>596</v>
      </c>
      <c r="C7" s="1">
        <v>69</v>
      </c>
      <c r="D7" s="1">
        <v>13</v>
      </c>
      <c r="E7" s="1">
        <v>117</v>
      </c>
      <c r="F7" s="1">
        <f>279+164</f>
        <v>443</v>
      </c>
      <c r="G7" s="1">
        <v>183</v>
      </c>
      <c r="H7" s="1">
        <v>768</v>
      </c>
      <c r="I7" s="1">
        <v>596</v>
      </c>
      <c r="J7" s="1">
        <v>1</v>
      </c>
      <c r="K7" s="1">
        <f t="shared" ref="K7:K29" si="0">SUM(B7:J7)</f>
        <v>2786</v>
      </c>
    </row>
    <row r="8" spans="1:11" x14ac:dyDescent="0.25">
      <c r="A8" s="7">
        <v>1999</v>
      </c>
      <c r="B8" s="1">
        <v>589</v>
      </c>
      <c r="C8" s="1">
        <v>63</v>
      </c>
      <c r="D8" s="1">
        <v>13</v>
      </c>
      <c r="E8" s="1">
        <v>115</v>
      </c>
      <c r="F8" s="1">
        <f>285+161</f>
        <v>446</v>
      </c>
      <c r="G8" s="1">
        <v>182</v>
      </c>
      <c r="H8" s="1">
        <v>761</v>
      </c>
      <c r="I8" s="1">
        <v>607</v>
      </c>
      <c r="J8" s="1">
        <v>1</v>
      </c>
      <c r="K8" s="1">
        <f t="shared" si="0"/>
        <v>2777</v>
      </c>
    </row>
    <row r="9" spans="1:11" x14ac:dyDescent="0.25">
      <c r="A9" s="7">
        <v>2000</v>
      </c>
      <c r="B9" s="1">
        <v>584</v>
      </c>
      <c r="C9" s="1">
        <v>63</v>
      </c>
      <c r="D9" s="1">
        <v>13</v>
      </c>
      <c r="E9" s="1">
        <v>110</v>
      </c>
      <c r="F9" s="1">
        <f>290+160</f>
        <v>450</v>
      </c>
      <c r="G9" s="1">
        <v>193</v>
      </c>
      <c r="H9" s="1">
        <v>764</v>
      </c>
      <c r="I9" s="1">
        <v>624</v>
      </c>
      <c r="J9" s="1">
        <v>1</v>
      </c>
      <c r="K9" s="1">
        <f t="shared" si="0"/>
        <v>2802</v>
      </c>
    </row>
    <row r="10" spans="1:11" x14ac:dyDescent="0.25">
      <c r="A10" s="7">
        <v>2001</v>
      </c>
      <c r="B10" s="1">
        <v>577</v>
      </c>
      <c r="C10" s="1">
        <v>62</v>
      </c>
      <c r="D10" s="1">
        <v>16</v>
      </c>
      <c r="E10" s="1">
        <v>113</v>
      </c>
      <c r="F10" s="1">
        <f>298+157</f>
        <v>455</v>
      </c>
      <c r="G10" s="1">
        <v>183</v>
      </c>
      <c r="H10" s="1">
        <v>747</v>
      </c>
      <c r="I10" s="1">
        <v>644</v>
      </c>
      <c r="J10" s="1">
        <v>1</v>
      </c>
      <c r="K10" s="1">
        <f t="shared" si="0"/>
        <v>2798</v>
      </c>
    </row>
    <row r="11" spans="1:11" x14ac:dyDescent="0.25">
      <c r="A11" s="7">
        <v>2002</v>
      </c>
      <c r="B11" s="1">
        <v>575</v>
      </c>
      <c r="C11" s="1">
        <v>59</v>
      </c>
      <c r="D11" s="1">
        <v>17</v>
      </c>
      <c r="E11" s="1">
        <v>112</v>
      </c>
      <c r="F11" s="1">
        <f>315+149</f>
        <v>464</v>
      </c>
      <c r="G11" s="1">
        <v>166</v>
      </c>
      <c r="H11" s="1">
        <v>703</v>
      </c>
      <c r="I11" s="1">
        <v>648</v>
      </c>
      <c r="J11" s="1">
        <v>1</v>
      </c>
      <c r="K11" s="1">
        <f t="shared" si="0"/>
        <v>2745</v>
      </c>
    </row>
    <row r="12" spans="1:11" x14ac:dyDescent="0.25">
      <c r="A12" s="7">
        <v>2003</v>
      </c>
      <c r="B12" s="1">
        <v>570</v>
      </c>
      <c r="C12" s="1">
        <v>53</v>
      </c>
      <c r="D12" s="1">
        <v>18</v>
      </c>
      <c r="E12" s="1">
        <v>112</v>
      </c>
      <c r="F12" s="1">
        <f>336+138</f>
        <v>474</v>
      </c>
      <c r="G12" s="1">
        <v>160</v>
      </c>
      <c r="H12" s="1">
        <v>661</v>
      </c>
      <c r="I12" s="1">
        <v>649</v>
      </c>
      <c r="J12" s="1">
        <v>1</v>
      </c>
      <c r="K12" s="1">
        <f t="shared" si="0"/>
        <v>2698</v>
      </c>
    </row>
    <row r="13" spans="1:11" x14ac:dyDescent="0.25">
      <c r="A13" s="7">
        <v>2004</v>
      </c>
      <c r="B13" s="1">
        <v>558</v>
      </c>
      <c r="C13" s="1">
        <v>52</v>
      </c>
      <c r="D13" s="1">
        <v>18</v>
      </c>
      <c r="E13" s="1">
        <v>112</v>
      </c>
      <c r="F13" s="1">
        <f>347+127</f>
        <v>474</v>
      </c>
      <c r="G13" s="1">
        <v>154</v>
      </c>
      <c r="H13" s="1">
        <v>647</v>
      </c>
      <c r="I13" s="1">
        <v>658</v>
      </c>
      <c r="J13" s="1">
        <v>2</v>
      </c>
      <c r="K13" s="1">
        <f t="shared" si="0"/>
        <v>2675</v>
      </c>
    </row>
    <row r="14" spans="1:11" x14ac:dyDescent="0.25">
      <c r="A14" s="7">
        <v>2005</v>
      </c>
      <c r="B14" s="1">
        <v>543</v>
      </c>
      <c r="C14" s="1">
        <v>51</v>
      </c>
      <c r="D14" s="1">
        <v>18</v>
      </c>
      <c r="E14" s="1">
        <v>110</v>
      </c>
      <c r="F14" s="1">
        <f>368+117</f>
        <v>485</v>
      </c>
      <c r="G14" s="1">
        <v>160</v>
      </c>
      <c r="H14" s="1">
        <v>630</v>
      </c>
      <c r="I14" s="1">
        <v>659</v>
      </c>
      <c r="J14" s="1">
        <v>2</v>
      </c>
      <c r="K14" s="1">
        <f t="shared" si="0"/>
        <v>2658</v>
      </c>
    </row>
    <row r="15" spans="1:11" x14ac:dyDescent="0.25">
      <c r="A15" s="7">
        <v>2006</v>
      </c>
      <c r="B15" s="1">
        <v>540</v>
      </c>
      <c r="C15" s="1">
        <v>46</v>
      </c>
      <c r="D15" s="1">
        <v>21</v>
      </c>
      <c r="E15" s="1">
        <v>112</v>
      </c>
      <c r="F15" s="1">
        <f>394+106</f>
        <v>500</v>
      </c>
      <c r="G15" s="1">
        <v>160</v>
      </c>
      <c r="H15" s="1">
        <v>618</v>
      </c>
      <c r="I15" s="1">
        <v>665</v>
      </c>
      <c r="J15" s="1">
        <v>3</v>
      </c>
      <c r="K15" s="1">
        <f t="shared" si="0"/>
        <v>2665</v>
      </c>
    </row>
    <row r="16" spans="1:11" x14ac:dyDescent="0.25">
      <c r="A16" s="7">
        <v>2007</v>
      </c>
      <c r="B16" s="1">
        <v>542</v>
      </c>
      <c r="C16" s="1">
        <v>45</v>
      </c>
      <c r="D16" s="1">
        <v>23</v>
      </c>
      <c r="E16" s="1">
        <v>111</v>
      </c>
      <c r="F16" s="1">
        <f>90+419</f>
        <v>509</v>
      </c>
      <c r="G16" s="1">
        <v>169</v>
      </c>
      <c r="H16" s="1">
        <f>1+366+237</f>
        <v>604</v>
      </c>
      <c r="I16" s="1">
        <v>666</v>
      </c>
      <c r="J16" s="1">
        <v>3</v>
      </c>
      <c r="K16" s="1">
        <f t="shared" si="0"/>
        <v>2672</v>
      </c>
    </row>
    <row r="17" spans="1:11" x14ac:dyDescent="0.25">
      <c r="A17" s="7">
        <v>2008</v>
      </c>
      <c r="B17" s="1">
        <v>539</v>
      </c>
      <c r="C17" s="1">
        <v>43</v>
      </c>
      <c r="D17" s="1">
        <v>23</v>
      </c>
      <c r="E17" s="1">
        <v>111</v>
      </c>
      <c r="F17" s="1">
        <f>76+436</f>
        <v>512</v>
      </c>
      <c r="G17" s="1">
        <v>171</v>
      </c>
      <c r="H17" s="1">
        <f>1+376+220</f>
        <v>597</v>
      </c>
      <c r="I17" s="1">
        <v>665</v>
      </c>
      <c r="J17" s="1">
        <v>3</v>
      </c>
      <c r="K17" s="1">
        <f t="shared" si="0"/>
        <v>2664</v>
      </c>
    </row>
    <row r="18" spans="1:11" x14ac:dyDescent="0.25">
      <c r="A18" s="7">
        <v>2009</v>
      </c>
      <c r="B18" s="1">
        <v>545</v>
      </c>
      <c r="C18" s="1">
        <v>46</v>
      </c>
      <c r="D18" s="1">
        <v>23</v>
      </c>
      <c r="E18" s="1">
        <v>109</v>
      </c>
      <c r="F18" s="1">
        <f>68+455</f>
        <v>523</v>
      </c>
      <c r="G18" s="1">
        <v>177</v>
      </c>
      <c r="H18" s="1">
        <f>1+398+201</f>
        <v>600</v>
      </c>
      <c r="I18" s="1">
        <v>670</v>
      </c>
      <c r="J18" s="1">
        <v>2</v>
      </c>
      <c r="K18" s="1">
        <f t="shared" si="0"/>
        <v>2695</v>
      </c>
    </row>
    <row r="19" spans="1:11" x14ac:dyDescent="0.25">
      <c r="A19" s="7">
        <v>2010</v>
      </c>
      <c r="B19" s="1">
        <v>546</v>
      </c>
      <c r="C19" s="1">
        <v>54</v>
      </c>
      <c r="D19" s="1">
        <v>24</v>
      </c>
      <c r="E19" s="1">
        <v>112</v>
      </c>
      <c r="F19" s="1">
        <f>36+475</f>
        <v>511</v>
      </c>
      <c r="G19" s="1">
        <v>181</v>
      </c>
      <c r="H19" s="1">
        <f>1+406+193</f>
        <v>600</v>
      </c>
      <c r="I19" s="1">
        <v>667</v>
      </c>
      <c r="J19" s="1">
        <v>1</v>
      </c>
      <c r="K19" s="1">
        <f t="shared" si="0"/>
        <v>2696</v>
      </c>
    </row>
    <row r="20" spans="1:11" x14ac:dyDescent="0.25">
      <c r="A20" s="7">
        <v>2011</v>
      </c>
      <c r="B20" s="1">
        <v>511</v>
      </c>
      <c r="C20" s="1">
        <v>54</v>
      </c>
      <c r="D20" s="1">
        <v>23</v>
      </c>
      <c r="E20" s="1">
        <v>101</v>
      </c>
      <c r="F20" s="1">
        <f>18+480</f>
        <v>498</v>
      </c>
      <c r="G20" s="1">
        <v>184</v>
      </c>
      <c r="H20" s="1">
        <f>1+415+177</f>
        <v>593</v>
      </c>
      <c r="I20" s="1">
        <v>668</v>
      </c>
      <c r="J20" s="1">
        <v>1</v>
      </c>
      <c r="K20" s="1">
        <f t="shared" si="0"/>
        <v>2633</v>
      </c>
    </row>
    <row r="21" spans="1:11" x14ac:dyDescent="0.25">
      <c r="A21" s="7">
        <v>2012</v>
      </c>
      <c r="B21" s="1">
        <v>505</v>
      </c>
      <c r="C21" s="1">
        <v>52</v>
      </c>
      <c r="D21" s="1">
        <v>26</v>
      </c>
      <c r="E21" s="1">
        <v>95</v>
      </c>
      <c r="F21" s="1">
        <f>17+512</f>
        <v>529</v>
      </c>
      <c r="G21" s="1">
        <v>185</v>
      </c>
      <c r="H21" s="1">
        <f>1+429+176</f>
        <v>606</v>
      </c>
      <c r="I21" s="1">
        <v>667</v>
      </c>
      <c r="J21" s="1">
        <v>1</v>
      </c>
      <c r="K21" s="1">
        <f t="shared" si="0"/>
        <v>2666</v>
      </c>
    </row>
    <row r="22" spans="1:11" x14ac:dyDescent="0.25">
      <c r="A22" s="7">
        <v>2013</v>
      </c>
      <c r="B22" s="1">
        <v>504</v>
      </c>
      <c r="C22" s="1">
        <v>53</v>
      </c>
      <c r="D22" s="1">
        <v>28</v>
      </c>
      <c r="E22" s="1">
        <v>100</v>
      </c>
      <c r="F22" s="1">
        <f>17+546</f>
        <v>563</v>
      </c>
      <c r="G22" s="1">
        <v>180</v>
      </c>
      <c r="H22" s="1">
        <f>1+446+176</f>
        <v>623</v>
      </c>
      <c r="I22" s="1">
        <v>663</v>
      </c>
      <c r="J22" s="1">
        <v>1</v>
      </c>
      <c r="K22" s="1">
        <f t="shared" si="0"/>
        <v>2715</v>
      </c>
    </row>
    <row r="23" spans="1:11" x14ac:dyDescent="0.25">
      <c r="A23" s="7">
        <v>2014</v>
      </c>
      <c r="B23" s="1">
        <v>490</v>
      </c>
      <c r="C23" s="1">
        <v>51</v>
      </c>
      <c r="D23" s="1">
        <v>28</v>
      </c>
      <c r="E23" s="1">
        <v>101</v>
      </c>
      <c r="F23" s="1">
        <f>15+567</f>
        <v>582</v>
      </c>
      <c r="G23" s="1">
        <v>178</v>
      </c>
      <c r="H23" s="1">
        <f>1+458+172</f>
        <v>631</v>
      </c>
      <c r="I23" s="1">
        <v>661</v>
      </c>
      <c r="J23" s="1">
        <v>1</v>
      </c>
      <c r="K23" s="1">
        <f t="shared" si="0"/>
        <v>2723</v>
      </c>
    </row>
    <row r="24" spans="1:11" x14ac:dyDescent="0.25">
      <c r="A24" s="7">
        <v>2015</v>
      </c>
      <c r="B24" s="1">
        <v>489</v>
      </c>
      <c r="C24" s="1">
        <v>55</v>
      </c>
      <c r="D24" s="1">
        <v>30</v>
      </c>
      <c r="E24" s="1">
        <v>102</v>
      </c>
      <c r="F24" s="1">
        <f>15+587</f>
        <v>602</v>
      </c>
      <c r="G24" s="1">
        <v>173</v>
      </c>
      <c r="H24" s="1">
        <f>1+458+169</f>
        <v>628</v>
      </c>
      <c r="I24" s="1">
        <v>654</v>
      </c>
      <c r="J24" s="1">
        <v>1</v>
      </c>
      <c r="K24" s="1">
        <f t="shared" si="0"/>
        <v>2734</v>
      </c>
    </row>
    <row r="25" spans="1:11" x14ac:dyDescent="0.25">
      <c r="A25" s="7">
        <v>2016</v>
      </c>
      <c r="B25" s="1">
        <v>483</v>
      </c>
      <c r="C25" s="1">
        <v>57</v>
      </c>
      <c r="D25" s="1">
        <v>39</v>
      </c>
      <c r="E25" s="1">
        <v>97</v>
      </c>
      <c r="F25" s="1">
        <f>14+615</f>
        <v>629</v>
      </c>
      <c r="G25" s="1">
        <v>171</v>
      </c>
      <c r="H25" s="1">
        <f>1+471+168</f>
        <v>640</v>
      </c>
      <c r="I25" s="1">
        <v>650</v>
      </c>
      <c r="J25" s="1">
        <v>1</v>
      </c>
      <c r="K25" s="1">
        <f t="shared" si="0"/>
        <v>2767</v>
      </c>
    </row>
    <row r="26" spans="1:11" x14ac:dyDescent="0.25">
      <c r="A26" s="7">
        <v>2017</v>
      </c>
      <c r="B26" s="1">
        <v>490</v>
      </c>
      <c r="C26" s="1">
        <v>56</v>
      </c>
      <c r="D26" s="1">
        <v>47</v>
      </c>
      <c r="E26" s="1">
        <v>101</v>
      </c>
      <c r="F26" s="1">
        <f>13+628</f>
        <v>641</v>
      </c>
      <c r="G26" s="1">
        <v>169</v>
      </c>
      <c r="H26" s="1">
        <f>1+469+173</f>
        <v>643</v>
      </c>
      <c r="I26" s="1">
        <v>648</v>
      </c>
      <c r="J26" s="1">
        <v>1</v>
      </c>
      <c r="K26" s="1">
        <f t="shared" si="0"/>
        <v>2796</v>
      </c>
    </row>
    <row r="27" spans="1:11" x14ac:dyDescent="0.25">
      <c r="A27" s="7">
        <v>2018</v>
      </c>
      <c r="B27" s="1">
        <v>502</v>
      </c>
      <c r="C27" s="1">
        <v>56</v>
      </c>
      <c r="D27" s="1">
        <v>50</v>
      </c>
      <c r="E27" s="1">
        <v>99</v>
      </c>
      <c r="F27" s="1">
        <f>11+651</f>
        <v>662</v>
      </c>
      <c r="G27" s="1">
        <v>168</v>
      </c>
      <c r="H27" s="1">
        <f>0+478+179</f>
        <v>657</v>
      </c>
      <c r="I27" s="1">
        <v>645</v>
      </c>
      <c r="J27" s="1">
        <v>1</v>
      </c>
      <c r="K27" s="1">
        <f t="shared" si="0"/>
        <v>2840</v>
      </c>
    </row>
    <row r="28" spans="1:11" x14ac:dyDescent="0.25">
      <c r="A28" s="7">
        <v>2019</v>
      </c>
      <c r="B28" s="1">
        <v>507</v>
      </c>
      <c r="C28" s="1">
        <v>60</v>
      </c>
      <c r="D28" s="1">
        <v>41</v>
      </c>
      <c r="E28" s="1">
        <v>94</v>
      </c>
      <c r="F28" s="1">
        <f>11+670</f>
        <v>681</v>
      </c>
      <c r="G28" s="1">
        <v>160</v>
      </c>
      <c r="H28" s="1">
        <f>181+492+0</f>
        <v>673</v>
      </c>
      <c r="I28" s="1">
        <v>649</v>
      </c>
      <c r="J28" s="1">
        <v>1</v>
      </c>
      <c r="K28" s="1">
        <f t="shared" si="0"/>
        <v>2866</v>
      </c>
    </row>
    <row r="29" spans="1:11" x14ac:dyDescent="0.25">
      <c r="A29" s="8">
        <v>2020</v>
      </c>
      <c r="B29" s="9">
        <v>502</v>
      </c>
      <c r="C29" s="9">
        <v>59</v>
      </c>
      <c r="D29" s="9">
        <v>41</v>
      </c>
      <c r="E29" s="9">
        <v>94</v>
      </c>
      <c r="F29" s="9">
        <f>10+660</f>
        <v>670</v>
      </c>
      <c r="G29" s="9">
        <v>161</v>
      </c>
      <c r="H29" s="9">
        <f>187+493+0</f>
        <v>680</v>
      </c>
      <c r="I29" s="9">
        <v>649</v>
      </c>
      <c r="J29" s="9">
        <v>1</v>
      </c>
      <c r="K29" s="9">
        <f t="shared" si="0"/>
        <v>2857</v>
      </c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10" t="s">
        <v>13</v>
      </c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10" t="s">
        <v>15</v>
      </c>
    </row>
  </sheetData>
  <mergeCells count="15">
    <mergeCell ref="K2:K5"/>
    <mergeCell ref="B3:C3"/>
    <mergeCell ref="D3:E3"/>
    <mergeCell ref="F3:F5"/>
    <mergeCell ref="B4:B5"/>
    <mergeCell ref="A2:A5"/>
    <mergeCell ref="B2:F2"/>
    <mergeCell ref="G2:H3"/>
    <mergeCell ref="I2:I5"/>
    <mergeCell ref="J2:J5"/>
    <mergeCell ref="C4:C5"/>
    <mergeCell ref="D4:D5"/>
    <mergeCell ref="E4:E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4.4 Japan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Hennig, Jens</dc:creator>
  <cp:lastModifiedBy>Hennig, Jens</cp:lastModifiedBy>
  <dcterms:created xsi:type="dcterms:W3CDTF">2015-06-05T18:17:20Z</dcterms:created>
  <dcterms:modified xsi:type="dcterms:W3CDTF">2021-06-17T17:25:55Z</dcterms:modified>
</cp:coreProperties>
</file>